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https://kbnationalebibliotheek.sharepoint.com/sites/afdeling.onderzoek_OB_Onderzoek/Shared Documents/Bibliotheekmonitor/Projecten/Gegevenslevering Wsob 2020/06 Rapportage/01. Landelijke rapportage/01. Grafieken en tabellen/"/>
    </mc:Choice>
  </mc:AlternateContent>
  <xr:revisionPtr revIDLastSave="141" documentId="8_{418870F9-EB68-468D-BEE1-BB6DF0A2FF13}" xr6:coauthVersionLast="47" xr6:coauthVersionMax="47" xr10:uidLastSave="{C3D1C227-2163-4AD5-A435-433A4714173E}"/>
  <bookViews>
    <workbookView xWindow="-108" yWindow="-108" windowWidth="23256" windowHeight="12576" xr2:uid="{00000000-000D-0000-FFFF-FFFF00000000}"/>
  </bookViews>
  <sheets>
    <sheet name="Bronnen" sheetId="4" r:id="rId1"/>
    <sheet name="Basisbibliotheken" sheetId="2" r:id="rId2"/>
    <sheet name="Provinci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3" l="1"/>
  <c r="M18" i="3" s="1"/>
  <c r="L17" i="3"/>
  <c r="K17" i="3"/>
  <c r="J17" i="3"/>
  <c r="I17" i="3"/>
  <c r="G17" i="3"/>
  <c r="F17" i="3"/>
  <c r="E17" i="3"/>
  <c r="E18" i="3" s="1"/>
  <c r="D17" i="3"/>
  <c r="D18" i="3" s="1"/>
  <c r="C17" i="3"/>
  <c r="N15" i="3"/>
  <c r="O15" i="3" s="1"/>
  <c r="H15" i="3"/>
  <c r="N14" i="3"/>
  <c r="O14" i="3" s="1"/>
  <c r="H14" i="3"/>
  <c r="O13" i="3"/>
  <c r="N13" i="3"/>
  <c r="H13" i="3"/>
  <c r="N12" i="3"/>
  <c r="O12" i="3" s="1"/>
  <c r="H12" i="3"/>
  <c r="N11" i="3"/>
  <c r="H11" i="3"/>
  <c r="O11" i="3" s="1"/>
  <c r="O10" i="3"/>
  <c r="N10" i="3"/>
  <c r="H10" i="3"/>
  <c r="N9" i="3"/>
  <c r="O9" i="3" s="1"/>
  <c r="H9" i="3"/>
  <c r="N8" i="3"/>
  <c r="O8" i="3" s="1"/>
  <c r="H8" i="3"/>
  <c r="N7" i="3"/>
  <c r="O7" i="3" s="1"/>
  <c r="H7" i="3"/>
  <c r="N6" i="3"/>
  <c r="O6" i="3" s="1"/>
  <c r="H6" i="3"/>
  <c r="O5" i="3"/>
  <c r="N5" i="3"/>
  <c r="N17" i="3" s="1"/>
  <c r="H5" i="3"/>
  <c r="N4" i="3"/>
  <c r="O4" i="3" s="1"/>
  <c r="H4" i="3"/>
  <c r="N3" i="3"/>
  <c r="H3" i="3"/>
  <c r="H17" i="3" s="1"/>
  <c r="P191" i="2"/>
  <c r="Q191" i="2" s="1"/>
  <c r="I191" i="2"/>
  <c r="N189" i="2"/>
  <c r="M189" i="2"/>
  <c r="L189" i="2"/>
  <c r="K189" i="2"/>
  <c r="H189" i="2"/>
  <c r="H193" i="2" s="1"/>
  <c r="G189" i="2"/>
  <c r="F189" i="2"/>
  <c r="E189" i="2"/>
  <c r="D189" i="2"/>
  <c r="P188" i="2"/>
  <c r="Q188" i="2" s="1"/>
  <c r="I188" i="2"/>
  <c r="P187" i="2"/>
  <c r="I187" i="2"/>
  <c r="P186" i="2"/>
  <c r="I186" i="2"/>
  <c r="P185" i="2"/>
  <c r="I185" i="2"/>
  <c r="P184" i="2"/>
  <c r="Q184" i="2" s="1"/>
  <c r="I184" i="2"/>
  <c r="P183" i="2"/>
  <c r="Q183" i="2" s="1"/>
  <c r="I183" i="2"/>
  <c r="P182" i="2"/>
  <c r="I182" i="2"/>
  <c r="Q182" i="2" s="1"/>
  <c r="P181" i="2"/>
  <c r="Q181" i="2" s="1"/>
  <c r="I181" i="2"/>
  <c r="P180" i="2"/>
  <c r="I180" i="2"/>
  <c r="P179" i="2"/>
  <c r="I179" i="2"/>
  <c r="P178" i="2"/>
  <c r="I178" i="2"/>
  <c r="P177" i="2"/>
  <c r="Q177" i="2" s="1"/>
  <c r="I177" i="2"/>
  <c r="P176" i="2"/>
  <c r="I176" i="2"/>
  <c r="P175" i="2"/>
  <c r="Q175" i="2" s="1"/>
  <c r="I175" i="2"/>
  <c r="P174" i="2"/>
  <c r="Q174" i="2" s="1"/>
  <c r="I174" i="2"/>
  <c r="P173" i="2"/>
  <c r="I173" i="2"/>
  <c r="P172" i="2"/>
  <c r="I172" i="2"/>
  <c r="P171" i="2"/>
  <c r="Q171" i="2" s="1"/>
  <c r="I171" i="2"/>
  <c r="P170" i="2"/>
  <c r="Q170" i="2" s="1"/>
  <c r="I170" i="2"/>
  <c r="P169" i="2"/>
  <c r="I169" i="2"/>
  <c r="Q169" i="2" s="1"/>
  <c r="P168" i="2"/>
  <c r="I168" i="2"/>
  <c r="P167" i="2"/>
  <c r="Q167" i="2" s="1"/>
  <c r="I167" i="2"/>
  <c r="P166" i="2"/>
  <c r="Q166" i="2" s="1"/>
  <c r="I166" i="2"/>
  <c r="N163" i="2"/>
  <c r="M163" i="2"/>
  <c r="L163" i="2"/>
  <c r="K163" i="2"/>
  <c r="H163" i="2"/>
  <c r="G163" i="2"/>
  <c r="F163" i="2"/>
  <c r="E163" i="2"/>
  <c r="D163" i="2"/>
  <c r="P162" i="2"/>
  <c r="I162" i="2"/>
  <c r="P161" i="2"/>
  <c r="I161" i="2"/>
  <c r="P160" i="2"/>
  <c r="Q160" i="2" s="1"/>
  <c r="I160" i="2"/>
  <c r="N157" i="2"/>
  <c r="M157" i="2"/>
  <c r="L157" i="2"/>
  <c r="K157" i="2"/>
  <c r="G157" i="2"/>
  <c r="F157" i="2"/>
  <c r="E157" i="2"/>
  <c r="D157" i="2"/>
  <c r="P156" i="2"/>
  <c r="Q156" i="2" s="1"/>
  <c r="I156" i="2"/>
  <c r="P155" i="2"/>
  <c r="I155" i="2"/>
  <c r="P154" i="2"/>
  <c r="Q154" i="2" s="1"/>
  <c r="H154" i="2"/>
  <c r="I154" i="2" s="1"/>
  <c r="P153" i="2"/>
  <c r="I153" i="2"/>
  <c r="P152" i="2"/>
  <c r="I152" i="2"/>
  <c r="P151" i="2"/>
  <c r="I151" i="2"/>
  <c r="P150" i="2"/>
  <c r="I150" i="2"/>
  <c r="P149" i="2"/>
  <c r="Q149" i="2" s="1"/>
  <c r="I149" i="2"/>
  <c r="I148" i="2"/>
  <c r="P147" i="2"/>
  <c r="I147" i="2"/>
  <c r="N144" i="2"/>
  <c r="M144" i="2"/>
  <c r="L144" i="2"/>
  <c r="K144" i="2"/>
  <c r="H144" i="2"/>
  <c r="G144" i="2"/>
  <c r="F144" i="2"/>
  <c r="E144" i="2"/>
  <c r="D144" i="2"/>
  <c r="P143" i="2"/>
  <c r="I143" i="2"/>
  <c r="P142" i="2"/>
  <c r="Q142" i="2" s="1"/>
  <c r="I142" i="2"/>
  <c r="P141" i="2"/>
  <c r="I141" i="2"/>
  <c r="P140" i="2"/>
  <c r="I140" i="2"/>
  <c r="P139" i="2"/>
  <c r="I139" i="2"/>
  <c r="P138" i="2"/>
  <c r="I138" i="2"/>
  <c r="P137" i="2"/>
  <c r="Q137" i="2" s="1"/>
  <c r="I137" i="2"/>
  <c r="P136" i="2"/>
  <c r="I136" i="2"/>
  <c r="P135" i="2"/>
  <c r="I135" i="2"/>
  <c r="P134" i="2"/>
  <c r="I134" i="2"/>
  <c r="P133" i="2"/>
  <c r="I133" i="2"/>
  <c r="P132" i="2"/>
  <c r="I132" i="2"/>
  <c r="P131" i="2"/>
  <c r="Q131" i="2" s="1"/>
  <c r="I131" i="2"/>
  <c r="P130" i="2"/>
  <c r="I130" i="2"/>
  <c r="Q129" i="2"/>
  <c r="P129" i="2"/>
  <c r="I129" i="2"/>
  <c r="P128" i="2"/>
  <c r="I128" i="2"/>
  <c r="P127" i="2"/>
  <c r="Q127" i="2" s="1"/>
  <c r="I127" i="2"/>
  <c r="P126" i="2"/>
  <c r="I126" i="2"/>
  <c r="P125" i="2"/>
  <c r="I125" i="2"/>
  <c r="P124" i="2"/>
  <c r="I124" i="2"/>
  <c r="P123" i="2"/>
  <c r="I123" i="2"/>
  <c r="P122" i="2"/>
  <c r="Q122" i="2" s="1"/>
  <c r="I122" i="2"/>
  <c r="P121" i="2"/>
  <c r="Q121" i="2" s="1"/>
  <c r="I121" i="2"/>
  <c r="P120" i="2"/>
  <c r="I120" i="2"/>
  <c r="P119" i="2"/>
  <c r="I119" i="2"/>
  <c r="P118" i="2"/>
  <c r="Q118" i="2" s="1"/>
  <c r="I118" i="2"/>
  <c r="N115" i="2"/>
  <c r="M115" i="2"/>
  <c r="L115" i="2"/>
  <c r="K115" i="2"/>
  <c r="H115" i="2"/>
  <c r="G115" i="2"/>
  <c r="F115" i="2"/>
  <c r="E115" i="2"/>
  <c r="D115" i="2"/>
  <c r="P114" i="2"/>
  <c r="I114" i="2"/>
  <c r="P113" i="2"/>
  <c r="I113" i="2"/>
  <c r="P112" i="2"/>
  <c r="I112" i="2"/>
  <c r="P111" i="2"/>
  <c r="I111" i="2"/>
  <c r="P110" i="2"/>
  <c r="I110" i="2"/>
  <c r="P109" i="2"/>
  <c r="I109" i="2"/>
  <c r="P108" i="2"/>
  <c r="I108" i="2"/>
  <c r="P107" i="2"/>
  <c r="I107" i="2"/>
  <c r="Q107" i="2" s="1"/>
  <c r="P106" i="2"/>
  <c r="I106" i="2"/>
  <c r="P105" i="2"/>
  <c r="I105" i="2"/>
  <c r="P104" i="2"/>
  <c r="Q104" i="2" s="1"/>
  <c r="I104" i="2"/>
  <c r="P103" i="2"/>
  <c r="I103" i="2"/>
  <c r="P102" i="2"/>
  <c r="I102" i="2"/>
  <c r="P101" i="2"/>
  <c r="I101" i="2"/>
  <c r="P100" i="2"/>
  <c r="I100" i="2"/>
  <c r="P99" i="2"/>
  <c r="I99" i="2"/>
  <c r="P98" i="2"/>
  <c r="I98" i="2"/>
  <c r="P97" i="2"/>
  <c r="I97" i="2"/>
  <c r="Q97" i="2" s="1"/>
  <c r="P96" i="2"/>
  <c r="I96" i="2"/>
  <c r="N93" i="2"/>
  <c r="M93" i="2"/>
  <c r="L93" i="2"/>
  <c r="K93" i="2"/>
  <c r="H93" i="2"/>
  <c r="G93" i="2"/>
  <c r="F93" i="2"/>
  <c r="E93" i="2"/>
  <c r="D93" i="2"/>
  <c r="P92" i="2"/>
  <c r="Q92" i="2" s="1"/>
  <c r="I92" i="2"/>
  <c r="P91" i="2"/>
  <c r="Q91" i="2" s="1"/>
  <c r="I91" i="2"/>
  <c r="P90" i="2"/>
  <c r="I90" i="2"/>
  <c r="P89" i="2"/>
  <c r="I89" i="2"/>
  <c r="P88" i="2"/>
  <c r="I88" i="2"/>
  <c r="P87" i="2"/>
  <c r="I87" i="2"/>
  <c r="P86" i="2"/>
  <c r="I86" i="2"/>
  <c r="P85" i="2"/>
  <c r="Q85" i="2" s="1"/>
  <c r="I85" i="2"/>
  <c r="P84" i="2"/>
  <c r="I84" i="2"/>
  <c r="P83" i="2"/>
  <c r="Q83" i="2" s="1"/>
  <c r="I83" i="2"/>
  <c r="P82" i="2"/>
  <c r="I82" i="2"/>
  <c r="P81" i="2"/>
  <c r="I81" i="2"/>
  <c r="P80" i="2"/>
  <c r="Q80" i="2" s="1"/>
  <c r="I80" i="2"/>
  <c r="P79" i="2"/>
  <c r="I79" i="2"/>
  <c r="P78" i="2"/>
  <c r="I78" i="2"/>
  <c r="I77" i="2"/>
  <c r="I76" i="2"/>
  <c r="I75" i="2"/>
  <c r="P74" i="2"/>
  <c r="Q74" i="2" s="1"/>
  <c r="I74" i="2"/>
  <c r="O71" i="2"/>
  <c r="N71" i="2"/>
  <c r="M71" i="2"/>
  <c r="L71" i="2"/>
  <c r="K71" i="2"/>
  <c r="H71" i="2"/>
  <c r="G71" i="2"/>
  <c r="F71" i="2"/>
  <c r="E71" i="2"/>
  <c r="D71" i="2"/>
  <c r="Q70" i="2"/>
  <c r="I70" i="2"/>
  <c r="I69" i="2"/>
  <c r="Q69" i="2" s="1"/>
  <c r="I68" i="2"/>
  <c r="Q68" i="2" s="1"/>
  <c r="I67" i="2"/>
  <c r="Q67" i="2" s="1"/>
  <c r="I66" i="2"/>
  <c r="Q66" i="2" s="1"/>
  <c r="I65" i="2"/>
  <c r="Q65" i="2" s="1"/>
  <c r="I64" i="2"/>
  <c r="Q64" i="2" s="1"/>
  <c r="I63" i="2"/>
  <c r="Q63" i="2" s="1"/>
  <c r="Q62" i="2"/>
  <c r="I62" i="2"/>
  <c r="I61" i="2"/>
  <c r="Q61" i="2" s="1"/>
  <c r="I60" i="2"/>
  <c r="Q60" i="2" s="1"/>
  <c r="I59" i="2"/>
  <c r="Q59" i="2" s="1"/>
  <c r="I58" i="2"/>
  <c r="Q58" i="2" s="1"/>
  <c r="I57" i="2"/>
  <c r="Q57" i="2" s="1"/>
  <c r="I56" i="2"/>
  <c r="Q56" i="2" s="1"/>
  <c r="I55" i="2"/>
  <c r="Q55" i="2" s="1"/>
  <c r="N52" i="2"/>
  <c r="M52" i="2"/>
  <c r="L52" i="2"/>
  <c r="K52" i="2"/>
  <c r="H52" i="2"/>
  <c r="F52" i="2"/>
  <c r="E52" i="2"/>
  <c r="D52" i="2"/>
  <c r="P51" i="2"/>
  <c r="G51" i="2"/>
  <c r="P50" i="2"/>
  <c r="Q50" i="2" s="1"/>
  <c r="I50" i="2"/>
  <c r="N47" i="2"/>
  <c r="M47" i="2"/>
  <c r="L47" i="2"/>
  <c r="K47" i="2"/>
  <c r="H47" i="2"/>
  <c r="G47" i="2"/>
  <c r="F47" i="2"/>
  <c r="E47" i="2"/>
  <c r="D47" i="2"/>
  <c r="P46" i="2"/>
  <c r="Q46" i="2" s="1"/>
  <c r="I46" i="2"/>
  <c r="P45" i="2"/>
  <c r="I45" i="2"/>
  <c r="P44" i="2"/>
  <c r="I44" i="2"/>
  <c r="P43" i="2"/>
  <c r="I43" i="2"/>
  <c r="P42" i="2"/>
  <c r="I42" i="2"/>
  <c r="P41" i="2"/>
  <c r="Q41" i="2" s="1"/>
  <c r="I41" i="2"/>
  <c r="P40" i="2"/>
  <c r="I40" i="2"/>
  <c r="P39" i="2"/>
  <c r="I39" i="2"/>
  <c r="P38" i="2"/>
  <c r="I38" i="2"/>
  <c r="P37" i="2"/>
  <c r="Q37" i="2" s="1"/>
  <c r="I37" i="2"/>
  <c r="P36" i="2"/>
  <c r="Q36" i="2" s="1"/>
  <c r="I36" i="2"/>
  <c r="P35" i="2"/>
  <c r="I35" i="2"/>
  <c r="P34" i="2"/>
  <c r="I34" i="2"/>
  <c r="P33" i="2"/>
  <c r="Q33" i="2" s="1"/>
  <c r="I33" i="2"/>
  <c r="P32" i="2"/>
  <c r="I32" i="2"/>
  <c r="P31" i="2"/>
  <c r="I31" i="2"/>
  <c r="P30" i="2"/>
  <c r="Q30" i="2" s="1"/>
  <c r="I30" i="2"/>
  <c r="P29" i="2"/>
  <c r="I29" i="2"/>
  <c r="P28" i="2"/>
  <c r="I28" i="2"/>
  <c r="P27" i="2"/>
  <c r="I27" i="2"/>
  <c r="P26" i="2"/>
  <c r="I26" i="2"/>
  <c r="P25" i="2"/>
  <c r="Q25" i="2" s="1"/>
  <c r="I25" i="2"/>
  <c r="N22" i="2"/>
  <c r="M22" i="2"/>
  <c r="L22" i="2"/>
  <c r="K22" i="2"/>
  <c r="P22" i="2" s="1"/>
  <c r="H22" i="2"/>
  <c r="G22" i="2"/>
  <c r="F22" i="2"/>
  <c r="E22" i="2"/>
  <c r="D22" i="2"/>
  <c r="P21" i="2"/>
  <c r="I21" i="2"/>
  <c r="P20" i="2"/>
  <c r="I20" i="2"/>
  <c r="P19" i="2"/>
  <c r="I19" i="2"/>
  <c r="P18" i="2"/>
  <c r="I18" i="2"/>
  <c r="P17" i="2"/>
  <c r="I17" i="2"/>
  <c r="P16" i="2"/>
  <c r="Q16" i="2" s="1"/>
  <c r="I16" i="2"/>
  <c r="P15" i="2"/>
  <c r="I15" i="2"/>
  <c r="N12" i="2"/>
  <c r="M12" i="2"/>
  <c r="K12" i="2"/>
  <c r="H12" i="2"/>
  <c r="I12" i="2" s="1"/>
  <c r="G12" i="2"/>
  <c r="F12" i="2"/>
  <c r="E12" i="2"/>
  <c r="D12" i="2"/>
  <c r="P11" i="2"/>
  <c r="Q11" i="2" s="1"/>
  <c r="I11" i="2"/>
  <c r="I10" i="2"/>
  <c r="N7" i="2"/>
  <c r="M7" i="2"/>
  <c r="L7" i="2"/>
  <c r="L10" i="2" s="1"/>
  <c r="K7" i="2"/>
  <c r="G7" i="2"/>
  <c r="F7" i="2"/>
  <c r="E7" i="2"/>
  <c r="D7" i="2"/>
  <c r="P6" i="2"/>
  <c r="H6" i="2"/>
  <c r="P5" i="2"/>
  <c r="I5" i="2"/>
  <c r="P4" i="2"/>
  <c r="Q4" i="2" s="1"/>
  <c r="I4" i="2"/>
  <c r="H18" i="3" l="1"/>
  <c r="G18" i="3"/>
  <c r="F18" i="3"/>
  <c r="K18" i="3"/>
  <c r="N18" i="3"/>
  <c r="J18" i="3"/>
  <c r="I18" i="3"/>
  <c r="C18" i="3"/>
  <c r="L18" i="3"/>
  <c r="O3" i="3"/>
  <c r="O17" i="3" s="1"/>
  <c r="Q119" i="2"/>
  <c r="Q105" i="2"/>
  <c r="Q130" i="2"/>
  <c r="Q153" i="2"/>
  <c r="Q27" i="2"/>
  <c r="Q135" i="2"/>
  <c r="Q173" i="2"/>
  <c r="Q78" i="2"/>
  <c r="Q90" i="2"/>
  <c r="Q141" i="2"/>
  <c r="Q172" i="2"/>
  <c r="Q88" i="2"/>
  <c r="Q143" i="2"/>
  <c r="Q15" i="2"/>
  <c r="Q103" i="2"/>
  <c r="Q132" i="2"/>
  <c r="Q140" i="2"/>
  <c r="P163" i="2"/>
  <c r="Q185" i="2"/>
  <c r="Q112" i="2"/>
  <c r="Q168" i="2"/>
  <c r="I163" i="2"/>
  <c r="Q96" i="2"/>
  <c r="Q111" i="2"/>
  <c r="Q125" i="2"/>
  <c r="Q152" i="2"/>
  <c r="Q161" i="2"/>
  <c r="Q179" i="2"/>
  <c r="Q186" i="2"/>
  <c r="P71" i="2"/>
  <c r="Q71" i="2" s="1"/>
  <c r="Q82" i="2"/>
  <c r="Q99" i="2"/>
  <c r="Q109" i="2"/>
  <c r="Q114" i="2"/>
  <c r="Q123" i="2"/>
  <c r="Q128" i="2"/>
  <c r="Q133" i="2"/>
  <c r="Q138" i="2"/>
  <c r="Q147" i="2"/>
  <c r="Q150" i="2"/>
  <c r="Q155" i="2"/>
  <c r="Q163" i="2"/>
  <c r="Q20" i="2"/>
  <c r="Q29" i="2"/>
  <c r="I22" i="2"/>
  <c r="Q34" i="2"/>
  <c r="Q44" i="2"/>
  <c r="P52" i="2"/>
  <c r="Q18" i="2"/>
  <c r="Q32" i="2"/>
  <c r="Q79" i="2"/>
  <c r="Q108" i="2"/>
  <c r="Q113" i="2"/>
  <c r="Q21" i="2"/>
  <c r="Q87" i="2"/>
  <c r="Q5" i="2"/>
  <c r="Q35" i="2"/>
  <c r="Q40" i="2"/>
  <c r="P7" i="2"/>
  <c r="Q19" i="2"/>
  <c r="Q28" i="2"/>
  <c r="I47" i="2"/>
  <c r="Q38" i="2"/>
  <c r="Q43" i="2"/>
  <c r="P47" i="2"/>
  <c r="Q47" i="2" s="1"/>
  <c r="P93" i="2"/>
  <c r="Q102" i="2"/>
  <c r="Q126" i="2"/>
  <c r="P144" i="2"/>
  <c r="Q162" i="2"/>
  <c r="Q180" i="2"/>
  <c r="Q187" i="2"/>
  <c r="I71" i="2"/>
  <c r="P115" i="2"/>
  <c r="P157" i="2"/>
  <c r="Q86" i="2"/>
  <c r="Q100" i="2"/>
  <c r="I115" i="2"/>
  <c r="Q124" i="2"/>
  <c r="Q134" i="2"/>
  <c r="I144" i="2"/>
  <c r="Q151" i="2"/>
  <c r="Q176" i="2"/>
  <c r="Q178" i="2"/>
  <c r="P189" i="2"/>
  <c r="H7" i="2"/>
  <c r="I7" i="2" s="1"/>
  <c r="I6" i="2"/>
  <c r="Q6" i="2" s="1"/>
  <c r="L12" i="2"/>
  <c r="P10" i="2"/>
  <c r="Q45" i="2"/>
  <c r="Q31" i="2"/>
  <c r="Q17" i="2"/>
  <c r="Q39" i="2"/>
  <c r="G52" i="2"/>
  <c r="I52" i="2" s="1"/>
  <c r="Q52" i="2" s="1"/>
  <c r="I51" i="2"/>
  <c r="Q51" i="2" s="1"/>
  <c r="Q81" i="2"/>
  <c r="Q98" i="2"/>
  <c r="Q139" i="2"/>
  <c r="Q136" i="2"/>
  <c r="Q22" i="2"/>
  <c r="Q26" i="2"/>
  <c r="Q89" i="2"/>
  <c r="Q106" i="2"/>
  <c r="Q42" i="2"/>
  <c r="Q84" i="2"/>
  <c r="I93" i="2"/>
  <c r="Q101" i="2"/>
  <c r="Q120" i="2"/>
  <c r="I189" i="2"/>
  <c r="H157" i="2"/>
  <c r="I157" i="2" s="1"/>
  <c r="Q189" i="2" l="1"/>
  <c r="Q144" i="2"/>
  <c r="Q7" i="2"/>
  <c r="Q93" i="2"/>
  <c r="Q115" i="2"/>
  <c r="Q157" i="2"/>
  <c r="Q10" i="2"/>
  <c r="P12" i="2"/>
  <c r="Q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Martijn van Wensveen</author>
  </authors>
  <commentList>
    <comment ref="G3" authorId="0" shapeId="0" xr:uid="{BD4A60AC-2F34-4AC3-813A-C7B719B35063}">
      <text>
        <r>
          <rPr>
            <b/>
            <sz val="9"/>
            <color indexed="81"/>
            <rFont val="Tahoma"/>
            <family val="2"/>
          </rPr>
          <t>Martijn van Wensveen:</t>
        </r>
        <r>
          <rPr>
            <sz val="9"/>
            <color indexed="81"/>
            <rFont val="Tahoma"/>
            <family val="2"/>
          </rPr>
          <t xml:space="preserve">
Muziekwebplein</t>
        </r>
      </text>
    </comment>
  </commentList>
</comments>
</file>

<file path=xl/sharedStrings.xml><?xml version="1.0" encoding="utf-8"?>
<sst xmlns="http://schemas.openxmlformats.org/spreadsheetml/2006/main" count="448" uniqueCount="358">
  <si>
    <t>Tresoar</t>
  </si>
  <si>
    <t>Cultura Ede</t>
  </si>
  <si>
    <t>totaal</t>
  </si>
  <si>
    <t>Drenthe</t>
  </si>
  <si>
    <t>OBA</t>
  </si>
  <si>
    <t>de Bibliotheek Zuid-Kennemerland</t>
  </si>
  <si>
    <t>CDR</t>
  </si>
  <si>
    <t>Biblionet Groningen</t>
  </si>
  <si>
    <t>Friesland</t>
  </si>
  <si>
    <t>Gelderland</t>
  </si>
  <si>
    <t>Groningen</t>
  </si>
  <si>
    <t>Limburg</t>
  </si>
  <si>
    <t>Noord-Brabant</t>
  </si>
  <si>
    <t>Noord-Holland</t>
  </si>
  <si>
    <t>Overijssel</t>
  </si>
  <si>
    <t>Utrecht</t>
  </si>
  <si>
    <t>Zeeland</t>
  </si>
  <si>
    <t>Zuid-Holland</t>
  </si>
  <si>
    <t>Totaal</t>
  </si>
  <si>
    <t>Flevoland</t>
  </si>
  <si>
    <t>Opmerkingen:</t>
  </si>
  <si>
    <t>ILS</t>
  </si>
  <si>
    <t>Muziekwebplein</t>
  </si>
  <si>
    <t>de nieuwe bibliotheek</t>
  </si>
  <si>
    <t>Bronnen:</t>
  </si>
  <si>
    <t>WSILL</t>
  </si>
  <si>
    <t>NL-0702970000</t>
  </si>
  <si>
    <t>NL-0830760000</t>
  </si>
  <si>
    <t>NL-0835310000</t>
  </si>
  <si>
    <t>NL-0870010000</t>
  </si>
  <si>
    <t>NL-0870100000</t>
  </si>
  <si>
    <t>NL-0702860000</t>
  </si>
  <si>
    <t>NL-0832770000</t>
  </si>
  <si>
    <t>NL-0834240000</t>
  </si>
  <si>
    <t>NL-0870200000</t>
  </si>
  <si>
    <t>NL-0870290000</t>
  </si>
  <si>
    <t>NL-0870410000</t>
  </si>
  <si>
    <t>NL-0702870000</t>
  </si>
  <si>
    <t>NL-0792870000</t>
  </si>
  <si>
    <t>NL-0800660000</t>
  </si>
  <si>
    <t>NL-0807870000</t>
  </si>
  <si>
    <t>NL-0830860000</t>
  </si>
  <si>
    <t>NL-0830990000</t>
  </si>
  <si>
    <t>NL-0834060000</t>
  </si>
  <si>
    <t>NL-0835370000</t>
  </si>
  <si>
    <t>NL-0835390000</t>
  </si>
  <si>
    <t>NL-0835410000</t>
  </si>
  <si>
    <t>NL-0835560000</t>
  </si>
  <si>
    <t>de Bibliotheek Wijchen</t>
  </si>
  <si>
    <t>NL-0835670000</t>
  </si>
  <si>
    <t>NL-0835790000</t>
  </si>
  <si>
    <t>NL-0836070000</t>
  </si>
  <si>
    <t>NL-0850380000</t>
  </si>
  <si>
    <t>NL-0870420000</t>
  </si>
  <si>
    <t>NL-0870430000</t>
  </si>
  <si>
    <t>NL-0870460000</t>
  </si>
  <si>
    <t>NL-0870510000</t>
  </si>
  <si>
    <t>NL-0870600000</t>
  </si>
  <si>
    <t>NL-0872740000</t>
  </si>
  <si>
    <t>NL-0873460000</t>
  </si>
  <si>
    <t>NL-0702880000</t>
  </si>
  <si>
    <t>NL-0802880000</t>
  </si>
  <si>
    <t>Cubiss Limburg</t>
  </si>
  <si>
    <t>NL-0702890000</t>
  </si>
  <si>
    <t>NL-0800790000</t>
  </si>
  <si>
    <t>NL-0833580000</t>
  </si>
  <si>
    <t>NL-0833600000</t>
  </si>
  <si>
    <t>NL-0833630000</t>
  </si>
  <si>
    <t>NL-0833900000</t>
  </si>
  <si>
    <t>NL-0835470000</t>
  </si>
  <si>
    <t>NL-0835600000</t>
  </si>
  <si>
    <t>NL-0870030000</t>
  </si>
  <si>
    <t>NL-0870080000</t>
  </si>
  <si>
    <t>NL-0870960000</t>
  </si>
  <si>
    <t>NL-0871010000</t>
  </si>
  <si>
    <t>NL-0871570000</t>
  </si>
  <si>
    <t>NL-0872560000</t>
  </si>
  <si>
    <t>NL-0800960000</t>
  </si>
  <si>
    <t>NL-0801440000</t>
  </si>
  <si>
    <t>NL-0807890000</t>
  </si>
  <si>
    <t>NL-0833800000</t>
  </si>
  <si>
    <t>NL-0834820000</t>
  </si>
  <si>
    <t>NL-0834880000</t>
  </si>
  <si>
    <t>NL-0834890000</t>
  </si>
  <si>
    <t>NL-0835260000</t>
  </si>
  <si>
    <t>NL-0870020000</t>
  </si>
  <si>
    <t>NL-0870050000</t>
  </si>
  <si>
    <t>NL-0870060000</t>
  </si>
  <si>
    <t>CultuurSpoor Best</t>
  </si>
  <si>
    <t>NL-0871110000</t>
  </si>
  <si>
    <t>NL-0871130000</t>
  </si>
  <si>
    <t>de Bibliotheek Veldhoven</t>
  </si>
  <si>
    <t>NL-0871300000</t>
  </si>
  <si>
    <t>NL-0871380000</t>
  </si>
  <si>
    <t>NL-0871390000</t>
  </si>
  <si>
    <t>NL-0871420000</t>
  </si>
  <si>
    <t>NL-0871480000</t>
  </si>
  <si>
    <t>NL-0702910000</t>
  </si>
  <si>
    <t>NL-0800070000</t>
  </si>
  <si>
    <t>NL-0800950000</t>
  </si>
  <si>
    <t>NL-0807880000</t>
  </si>
  <si>
    <t>NL-0834790000</t>
  </si>
  <si>
    <t>NL-0834990000</t>
  </si>
  <si>
    <t>NL-0835080000</t>
  </si>
  <si>
    <t>NL-0835500000</t>
  </si>
  <si>
    <t>NL-0835510000</t>
  </si>
  <si>
    <t>NL-0835520000</t>
  </si>
  <si>
    <t>NL-0835700000</t>
  </si>
  <si>
    <t>NL-0870160000</t>
  </si>
  <si>
    <t>NL-0872820000</t>
  </si>
  <si>
    <t>NL-0872910000</t>
  </si>
  <si>
    <t>NL-0873010000</t>
  </si>
  <si>
    <t>NL-0873440000</t>
  </si>
  <si>
    <t>NL-0873550000</t>
  </si>
  <si>
    <t>NL-0702920000</t>
  </si>
  <si>
    <t>NL-0792920000</t>
  </si>
  <si>
    <t>NL-0807580000</t>
  </si>
  <si>
    <t>NL-0830740000</t>
  </si>
  <si>
    <t>NL-0830790000</t>
  </si>
  <si>
    <t>NL-0830800000</t>
  </si>
  <si>
    <t>NL-0830830000</t>
  </si>
  <si>
    <t>NL-0830870000</t>
  </si>
  <si>
    <t>NL-0830940000</t>
  </si>
  <si>
    <t>NL-0833230000</t>
  </si>
  <si>
    <t>NL-0834700000</t>
  </si>
  <si>
    <t>NL-0835130000</t>
  </si>
  <si>
    <t>NL-0835420000</t>
  </si>
  <si>
    <t>NL-0835430000</t>
  </si>
  <si>
    <t>NL-0871670000</t>
  </si>
  <si>
    <t>NL-0871720000</t>
  </si>
  <si>
    <t>NL-0871730000</t>
  </si>
  <si>
    <t>NL-0871740000</t>
  </si>
  <si>
    <t>NL-0871750000</t>
  </si>
  <si>
    <t>de Bibliotheek Wierden</t>
  </si>
  <si>
    <t>NL-0871760000</t>
  </si>
  <si>
    <t>NL-0871770000</t>
  </si>
  <si>
    <t>NL-0871820000</t>
  </si>
  <si>
    <t>NL-0871830000</t>
  </si>
  <si>
    <t>NL-0871840000</t>
  </si>
  <si>
    <t>NL-0871850000</t>
  </si>
  <si>
    <t>NL-0871870000</t>
  </si>
  <si>
    <t>de Bibliotheek Utrecht</t>
  </si>
  <si>
    <t>NL-0800970000</t>
  </si>
  <si>
    <t>NL-0834830000</t>
  </si>
  <si>
    <t>NL-0834850000</t>
  </si>
  <si>
    <t>NL-0834860000</t>
  </si>
  <si>
    <t>de Bibliotheek Veenendaal</t>
  </si>
  <si>
    <t>NL-0834870000</t>
  </si>
  <si>
    <t>NL-0871950000</t>
  </si>
  <si>
    <t>NL-0872060000</t>
  </si>
  <si>
    <t>NL-0872690000</t>
  </si>
  <si>
    <t>NL-0873120000</t>
  </si>
  <si>
    <t>NL-0873450000</t>
  </si>
  <si>
    <t>NL-0800120000</t>
  </si>
  <si>
    <t>de Bibliotheek Schiedam</t>
  </si>
  <si>
    <t>NL-0800330000</t>
  </si>
  <si>
    <t>NL-0830720000</t>
  </si>
  <si>
    <t>NL-0834480000</t>
  </si>
  <si>
    <t>NL-0834930000</t>
  </si>
  <si>
    <t>NL-0835100000</t>
  </si>
  <si>
    <t>NL-0835120000</t>
  </si>
  <si>
    <t>NL-0835170000</t>
  </si>
  <si>
    <t>NL-0835200000</t>
  </si>
  <si>
    <t>NL-0835450000</t>
  </si>
  <si>
    <t>NL-0835590000</t>
  </si>
  <si>
    <t>NL-0835690000</t>
  </si>
  <si>
    <t>NL-0835850000</t>
  </si>
  <si>
    <t>NL-0835880000</t>
  </si>
  <si>
    <t>NL-0851030000</t>
  </si>
  <si>
    <t>NL-0870170000</t>
  </si>
  <si>
    <t>NL-0872250000</t>
  </si>
  <si>
    <t>NL-0872270000</t>
  </si>
  <si>
    <t>NL-0872300000</t>
  </si>
  <si>
    <t>NL-0872320000</t>
  </si>
  <si>
    <t>NL-0872380000</t>
  </si>
  <si>
    <t>NL-0872390000</t>
  </si>
  <si>
    <t>Bibliotheek Den Haag</t>
  </si>
  <si>
    <t>de Bibliotheek Hoogeveen</t>
  </si>
  <si>
    <t>de Bibliotheek Assen</t>
  </si>
  <si>
    <t>de Bibliotheek Flevomeer</t>
  </si>
  <si>
    <t>de Bibliotheek Drachten|Smallingerland</t>
  </si>
  <si>
    <t>dBieb</t>
  </si>
  <si>
    <t>de Bibliotheken Zuidoost Fryslân</t>
  </si>
  <si>
    <t>de Bibliotheek Mar en Fean</t>
  </si>
  <si>
    <t>Openbare Bibliotheken Noord Fryslân</t>
  </si>
  <si>
    <t>de Bibliotheek Arnhem</t>
  </si>
  <si>
    <t>de Bibliotheek Gelderland Zuid (incl. Groesbeek)</t>
  </si>
  <si>
    <t>CODA</t>
  </si>
  <si>
    <t>de Bibliotheek Gemeente Nijkerk</t>
  </si>
  <si>
    <t>de Bibliotheek West-Achterhoek</t>
  </si>
  <si>
    <t>de Bibliotheek Rivierenland</t>
  </si>
  <si>
    <t>de Bibliotheek Oost Achterhoek</t>
  </si>
  <si>
    <t>de bblthk</t>
  </si>
  <si>
    <t>de Bibliotheek Montferland</t>
  </si>
  <si>
    <t>de Bibliotheek Brummen | Voorst</t>
  </si>
  <si>
    <t>de Bibliotheek Noordwest Veluwe</t>
  </si>
  <si>
    <t>de Bibliotheek Achterhoekse Poort</t>
  </si>
  <si>
    <t>de Bibliotheek Barneveld</t>
  </si>
  <si>
    <t>de Bibliotheek Noord-Veluwe</t>
  </si>
  <si>
    <t>de Bibliotheek Graafschap</t>
  </si>
  <si>
    <t>de Bibliotheek Scherpenzeel</t>
  </si>
  <si>
    <t>de Bibliotheek Veluwezoom</t>
  </si>
  <si>
    <t>Centre Cèramique</t>
  </si>
  <si>
    <t>de Bibliotheek Bibliorura</t>
  </si>
  <si>
    <t>NL-0833590000</t>
  </si>
  <si>
    <t>de Domijnen</t>
  </si>
  <si>
    <t>de Bibliotheek Landgraaf-Onderbanken</t>
  </si>
  <si>
    <t>de Bibliotheek Venlo</t>
  </si>
  <si>
    <t>SCHUNCK*</t>
  </si>
  <si>
    <t>NL-0834080000</t>
  </si>
  <si>
    <t>de Bibliotheek Bibliocenter</t>
  </si>
  <si>
    <t>de Bibliotheek BiblioNu</t>
  </si>
  <si>
    <t>de Bibliotheek Heuvelland</t>
  </si>
  <si>
    <t>de Bibliotheek Brunssum</t>
  </si>
  <si>
    <t>de Bibliotheek Kerkrade</t>
  </si>
  <si>
    <t>de Bibliotheek Maas en Peel</t>
  </si>
  <si>
    <t>de Bibliotheek Nuth</t>
  </si>
  <si>
    <t>de Bibliotheek Meerssen</t>
  </si>
  <si>
    <t>de Bibliotheek Gulpen-Wittem</t>
  </si>
  <si>
    <t>de Bibliotheek Eindhoven</t>
  </si>
  <si>
    <t>de Bibliotheek Midden-Brabant</t>
  </si>
  <si>
    <t>Nieuwe Veste</t>
  </si>
  <si>
    <t>de Bibliotheek Theek 5</t>
  </si>
  <si>
    <t>de Bibliotheek Helmond-Peel</t>
  </si>
  <si>
    <t>de Bibliotheek NOBB</t>
  </si>
  <si>
    <t>Nieuwe Nobelaer Bibliotheek</t>
  </si>
  <si>
    <t>de Bibliotheek Dommeldal</t>
  </si>
  <si>
    <t>de Bibliotheek BiblioPlus</t>
  </si>
  <si>
    <t>de Bibliotheek Altena</t>
  </si>
  <si>
    <t>de Bibliotheek De Lage Beemden</t>
  </si>
  <si>
    <t>de Bibliotheek De Kempen</t>
  </si>
  <si>
    <t>de Bibliotheek Heusden</t>
  </si>
  <si>
    <t>de Bibliotheek Amstelland</t>
  </si>
  <si>
    <t>NL-0834350000</t>
  </si>
  <si>
    <t>Stichting KopGroep Bibliotheken</t>
  </si>
  <si>
    <t>de Bibliotheek Haarlemmermeer</t>
  </si>
  <si>
    <t>de Bibliotheek IJmond Noord</t>
  </si>
  <si>
    <t>de Bibliotheek Hilversum</t>
  </si>
  <si>
    <t>De Bieb voor de Zaanstreek</t>
  </si>
  <si>
    <t>de Bibliotheek Hoorn</t>
  </si>
  <si>
    <t>de Bibliotheek Waterland</t>
  </si>
  <si>
    <t>de Bibliotheken Westfriese Bibliotheken</t>
  </si>
  <si>
    <t>de Bibliotheek Velsen</t>
  </si>
  <si>
    <t>de Bibliotheek Huizen Laren Blaricum</t>
  </si>
  <si>
    <t>de Bibliotheek Gooi en meer</t>
  </si>
  <si>
    <t>de Bibliotheek Langedijk</t>
  </si>
  <si>
    <t>de Bibliotheek Kennemerwaard</t>
  </si>
  <si>
    <t>de Bibliotheek Heiloo</t>
  </si>
  <si>
    <t>de Bibliotheek Enschede</t>
  </si>
  <si>
    <t>de Bibliotheek Hardenberg</t>
  </si>
  <si>
    <t>de Bibliotheek ZINiN</t>
  </si>
  <si>
    <t>de Bibliotheek Salland</t>
  </si>
  <si>
    <t>de Bibliotheek Kop van Overijssel</t>
  </si>
  <si>
    <t>de Bibliotheek Deventer</t>
  </si>
  <si>
    <t>Stadkamer</t>
  </si>
  <si>
    <t>de Bibliotheek Hengelo</t>
  </si>
  <si>
    <t>de Bibliotheek Almelo</t>
  </si>
  <si>
    <t>de Bibliotheek Tubbergen</t>
  </si>
  <si>
    <t>de Bibliotheek Kampen</t>
  </si>
  <si>
    <t>de Bibliotheek Oldenzaal</t>
  </si>
  <si>
    <t>de Bibliotheek Dalfsen-Nieuwleusen</t>
  </si>
  <si>
    <t>de Bibliotheek Ommen</t>
  </si>
  <si>
    <t>de Bibliotheek Rijssen-Holten</t>
  </si>
  <si>
    <t>de Bibliotheek Staphorst</t>
  </si>
  <si>
    <t>de Bibliotheek Twenterand</t>
  </si>
  <si>
    <t>de Bibliotheek Zwartewaterland</t>
  </si>
  <si>
    <t>de Bibliotheek Borne</t>
  </si>
  <si>
    <t>de Bibliotheek Dinkelland</t>
  </si>
  <si>
    <t>de Bibliotheek Hof van Twente</t>
  </si>
  <si>
    <t>Stichting Kulturhus Haaksbergen</t>
  </si>
  <si>
    <t>Stichting Fundament - Bibliotheek</t>
  </si>
  <si>
    <t>RegioCultuurCentrumIdea</t>
  </si>
  <si>
    <t>de Bibliotheek Nieuwegein</t>
  </si>
  <si>
    <t>de Bibliotheek Eemland</t>
  </si>
  <si>
    <t>de Bibliotheek Angstel, Vecht en Venen</t>
  </si>
  <si>
    <t>de Bibliotheek Lek&amp;IJssel</t>
  </si>
  <si>
    <t>de Bibliotheek Het Groene Hart</t>
  </si>
  <si>
    <t>de Bibliotheek Z-O-U-T</t>
  </si>
  <si>
    <t>de Bibliotheek Rotterdam</t>
  </si>
  <si>
    <t>NL-0800270000</t>
  </si>
  <si>
    <t>de Bibliotheek aan den IJssel</t>
  </si>
  <si>
    <t>BplusC</t>
  </si>
  <si>
    <t>de Bibliotheek aan de Vliet</t>
  </si>
  <si>
    <t>de Bibliotheek Zuid Hollandse Delta</t>
  </si>
  <si>
    <t>de Bibliotheek Spijkenisse</t>
  </si>
  <si>
    <t>de Bibliotheek Gouda</t>
  </si>
  <si>
    <t>de Bibliotheek Zoetermeer</t>
  </si>
  <si>
    <t>de Bibliotheek Rijn en Venen</t>
  </si>
  <si>
    <t>Stichting DOK</t>
  </si>
  <si>
    <t>de Bibliotheek Katwijk</t>
  </si>
  <si>
    <t>de Bibliotheek Vlaardingen</t>
  </si>
  <si>
    <t>de Bibliotheek AanZet</t>
  </si>
  <si>
    <t>de Bibliotheek Voorschoten-Wassenaar</t>
  </si>
  <si>
    <t>de Bibliotheek Oostland</t>
  </si>
  <si>
    <t>de Bibliotheek Krimpenerwaard</t>
  </si>
  <si>
    <t>de Bibliotheek Westland</t>
  </si>
  <si>
    <t>de Bibliotheek Bollenstreek</t>
  </si>
  <si>
    <t>de Bibliotheek De Groene Venen</t>
  </si>
  <si>
    <t>de Bibliotheek Hoeksche Waard</t>
  </si>
  <si>
    <t>NL-0873540000</t>
  </si>
  <si>
    <t>ontvangen</t>
  </si>
  <si>
    <t xml:space="preserve">geleverd </t>
  </si>
  <si>
    <t>saldo</t>
  </si>
  <si>
    <t>IBLV provinciaal</t>
  </si>
  <si>
    <t>IBLV landelijk</t>
  </si>
  <si>
    <t>Biblionet</t>
  </si>
  <si>
    <t>BSF (POI)</t>
  </si>
  <si>
    <t>Rijnbrink Gelderland</t>
  </si>
  <si>
    <t>Rijnbrink Musidesk Gelderland</t>
  </si>
  <si>
    <t>NA</t>
  </si>
  <si>
    <t>Cubiss Brabant</t>
  </si>
  <si>
    <t>NL-0702900000</t>
  </si>
  <si>
    <t>ProBiblio</t>
  </si>
  <si>
    <t>Rijnbrink Overijssel</t>
  </si>
  <si>
    <t>Rijnbrink Musidesk Overijssel</t>
  </si>
  <si>
    <t>BiSC (POI)</t>
  </si>
  <si>
    <t>NL-0702940000</t>
  </si>
  <si>
    <t>ZB Planbureau - Middelburg</t>
  </si>
  <si>
    <t>NL-0700130000</t>
  </si>
  <si>
    <t>Bibliotheek Oosterschelde</t>
  </si>
  <si>
    <t>NL-0835060000</t>
  </si>
  <si>
    <t>Bibliotheek Zeeuws Vlaanderen</t>
  </si>
  <si>
    <t>Biblionet Drenthe (Aa en Hunze, Borger Odoorn, de Wolden, Coevorden, Meppel, Midden-Drenthe, Noordenveld, Westerveld)</t>
  </si>
  <si>
    <t>Kunstwerk! de Bibliotheek Liemers</t>
  </si>
  <si>
    <t>Forum Groningen</t>
  </si>
  <si>
    <t>de Bibliotheek West-Brabant</t>
  </si>
  <si>
    <t>Huis73</t>
  </si>
  <si>
    <t>de Plataan</t>
  </si>
  <si>
    <t xml:space="preserve">Bibliotheek Het Markiezaat </t>
  </si>
  <si>
    <t>CDR (landelijk)</t>
  </si>
  <si>
    <t>Nationaal</t>
  </si>
  <si>
    <t>Verdeling per kolom</t>
  </si>
  <si>
    <t xml:space="preserve">ILS = Uitleningen die bibliotheekorganisaties binnen het eigen bibliotheeksysteem uitlenen aan een andere bibliotheekorganisatie </t>
  </si>
  <si>
    <t>(per samenwerkingsverband uitgevraagd)</t>
  </si>
  <si>
    <t>IBLV = Gehaald uit rapportage over IBLV en WorldCat</t>
  </si>
  <si>
    <t>WSILL* = Gehaald uit rapportage over IBLV en WorldCat (beteft WorldCat-route)</t>
  </si>
  <si>
    <t>CDR = Cijfer materiaal van Muziekweb</t>
  </si>
  <si>
    <t>* LET OP! Betreft alleen aanvragen die geplaatst zijn bij een andere bibliotheek met WorldShare ILL. De aanvragende Openbare Bibliotheek is niet bekend!</t>
  </si>
  <si>
    <t>Verder ontbreekt in deze gegevens op dit moment de WS ILL-gegevens van Haarlem</t>
  </si>
  <si>
    <t>Uitleningen die bibliotheekorganisaties binnen het eigen bibliotheeksysteem uitlenen aan een andere bibliotheekorganisatie (per samenwerkingsverband uitgevraagd)</t>
  </si>
  <si>
    <t>Cijfermateriaal van Muziekweb</t>
  </si>
  <si>
    <t>Statistieken uit WorldShare ILL (alleen aanvragen van Bemiddelende bibliotheek bij een UB of Onderzoeksinstelling)</t>
  </si>
  <si>
    <t>IBLV</t>
  </si>
  <si>
    <t xml:space="preserve">Statistieken uit het IBLV systeem </t>
  </si>
  <si>
    <t>Definities</t>
  </si>
  <si>
    <t>Vragende provincie</t>
  </si>
  <si>
    <t>Ontvangen aanvragen buiten de eigen bibliotheekorganisatie</t>
  </si>
  <si>
    <t>Gedeeld ILS</t>
  </si>
  <si>
    <t>Ontvangen aanvragen van andere bibliotheekorganisaties waar het bibliotheeksysteem (ILS) mee wordt gedeeld</t>
  </si>
  <si>
    <t>Ontvangen aanvragen die door een bemiddelende openbare bibliotheek bij een UKB/WSWB (met name universiteitsbibliotheken) zijn gedaan via Wordshare ILL. Deze aanvragen zijn bedoeld voor klanten van deze bemiddelende openbare bibliotheek of voor een klanten van andere openbare bibliotheken in de provincie waarvoor zij bemiddelt.</t>
  </si>
  <si>
    <t>Ontvangen aanvragen van bibliotheken binnen de provincie waar geen bibliotheeksysteem (ILS) mee wordt gedeeld</t>
  </si>
  <si>
    <t>Ontvangen aanvragen van de CDR</t>
  </si>
  <si>
    <t>Leverende provincie</t>
  </si>
  <si>
    <t>Geleverde aanvragen buiten de eigen bibliotheekorganisatie</t>
  </si>
  <si>
    <t>Geleverde aanvragen aan andere bibliotheekorganisaties waar het bibliotheeksysteem (ILS) mee wordt gedeeld</t>
  </si>
  <si>
    <t>VDX</t>
  </si>
  <si>
    <t>Geleverde aanvragen aan bibliotheken binnen de provincie waar geen ILS mee wordt gedeeld</t>
  </si>
  <si>
    <t>Geleverde aanvragen aan UKB/WSWB  door bemiddelende openbare bibliotheken via Wordshare 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</si>
</sst>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rgb="FF000000"/>
      <name val="Arial"/>
      <family val="2"/>
    </font>
    <font>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2"/>
      <name val="Calibri"/>
      <family val="2"/>
      <scheme val="minor"/>
    </font>
    <font>
      <sz val="9"/>
      <name val="Calibri"/>
      <family val="2"/>
      <scheme val="minor"/>
    </font>
    <font>
      <sz val="11"/>
      <color rgb="FFFF0000"/>
      <name val="Calibri"/>
      <family val="2"/>
      <scheme val="minor"/>
    </font>
    <font>
      <sz val="9"/>
      <color theme="1"/>
      <name val="Calibri"/>
      <family val="2"/>
      <scheme val="minor"/>
    </font>
    <font>
      <b/>
      <sz val="16"/>
      <name val="Calibri"/>
      <family val="2"/>
      <scheme val="minor"/>
    </font>
    <font>
      <sz val="10"/>
      <name val="Arial"/>
      <family val="2"/>
    </font>
    <font>
      <b/>
      <sz val="9"/>
      <name val="Calibri"/>
      <family val="2"/>
      <scheme val="minor"/>
    </font>
    <font>
      <b/>
      <sz val="10"/>
      <name val="Arial"/>
      <family val="2"/>
    </font>
    <font>
      <b/>
      <sz val="12"/>
      <color rgb="FFFF0000"/>
      <name val="Calibri"/>
      <family val="2"/>
      <scheme val="minor"/>
    </font>
    <font>
      <b/>
      <sz val="10"/>
      <name val="Calibri"/>
      <family val="2"/>
      <scheme val="minor"/>
    </font>
    <font>
      <sz val="12"/>
      <name val="Calibri"/>
      <family val="2"/>
      <scheme val="minor"/>
    </font>
    <font>
      <b/>
      <sz val="10"/>
      <color rgb="FFFF0000"/>
      <name val="Arial"/>
      <family val="2"/>
    </font>
    <font>
      <sz val="9"/>
      <color rgb="FFFF0000"/>
      <name val="Calibri"/>
      <family val="2"/>
      <scheme val="minor"/>
    </font>
    <font>
      <sz val="10"/>
      <color rgb="FFFF0000"/>
      <name val="Arial"/>
      <family val="2"/>
    </font>
    <font>
      <b/>
      <sz val="18"/>
      <name val="Calibri"/>
      <family val="2"/>
      <scheme val="minor"/>
    </font>
    <font>
      <b/>
      <sz val="9"/>
      <color indexed="81"/>
      <name val="Tahoma"/>
      <family val="2"/>
    </font>
    <font>
      <sz val="9"/>
      <color indexed="81"/>
      <name val="Tahoma"/>
      <family val="2"/>
    </font>
    <font>
      <sz val="10"/>
      <color theme="1"/>
      <name val="Times New Roman"/>
      <family val="1"/>
    </font>
    <font>
      <b/>
      <sz val="9"/>
      <color rgb="FF000000"/>
      <name val="Arial"/>
      <family val="2"/>
    </font>
    <font>
      <sz val="9"/>
      <color rgb="FF000000"/>
      <name val="Arial"/>
      <family val="2"/>
    </font>
  </fonts>
  <fills count="13">
    <fill>
      <patternFill patternType="none"/>
    </fill>
    <fill>
      <patternFill patternType="gray125"/>
    </fill>
    <fill>
      <patternFill patternType="solid">
        <fgColor theme="5"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5" tint="0.79998168889431442"/>
        <bgColor rgb="FFFCE5CD"/>
      </patternFill>
    </fill>
    <fill>
      <patternFill patternType="solid">
        <fgColor theme="3" tint="0.79998168889431442"/>
        <bgColor rgb="FFFCE5CD"/>
      </patternFill>
    </fill>
    <fill>
      <patternFill patternType="solid">
        <fgColor theme="3" tint="0.79998168889431442"/>
        <bgColor rgb="FFC9DAF8"/>
      </patternFill>
    </fill>
    <fill>
      <patternFill patternType="solid">
        <fgColor theme="3" tint="0.39997558519241921"/>
        <bgColor rgb="FFFCE5CD"/>
      </patternFill>
    </fill>
    <fill>
      <patternFill patternType="solid">
        <fgColor theme="2"/>
        <bgColor indexed="64"/>
      </patternFill>
    </fill>
    <fill>
      <patternFill patternType="solid">
        <fgColor theme="2"/>
        <bgColor rgb="FFFCE5CD"/>
      </patternFill>
    </fill>
    <fill>
      <patternFill patternType="solid">
        <fgColor rgb="FFFFFF00"/>
        <bgColor indexed="64"/>
      </patternFill>
    </fill>
  </fills>
  <borders count="3">
    <border>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9" fontId="2" fillId="0" borderId="0" applyFont="0" applyFill="0" applyBorder="0" applyAlignment="0" applyProtection="0"/>
    <xf numFmtId="0" fontId="1" fillId="0" borderId="0"/>
  </cellStyleXfs>
  <cellXfs count="84">
    <xf numFmtId="0" fontId="0" fillId="0" borderId="0" xfId="0"/>
    <xf numFmtId="0" fontId="5" fillId="0" borderId="0" xfId="0" applyFont="1"/>
    <xf numFmtId="0" fontId="4" fillId="0" borderId="0" xfId="0" applyFont="1"/>
    <xf numFmtId="0" fontId="9" fillId="0" borderId="0" xfId="0" applyFont="1"/>
    <xf numFmtId="0" fontId="8" fillId="3" borderId="0" xfId="0" applyFont="1" applyFill="1"/>
    <xf numFmtId="0" fontId="4" fillId="5" borderId="0" xfId="0" applyFont="1" applyFill="1"/>
    <xf numFmtId="0" fontId="5" fillId="2" borderId="0" xfId="0" applyFont="1" applyFill="1"/>
    <xf numFmtId="0" fontId="5" fillId="4" borderId="0" xfId="0" applyFont="1" applyFill="1"/>
    <xf numFmtId="0" fontId="5" fillId="5" borderId="0" xfId="0" applyFont="1" applyFill="1"/>
    <xf numFmtId="0" fontId="9" fillId="0" borderId="2" xfId="0" applyFont="1" applyBorder="1"/>
    <xf numFmtId="0" fontId="4" fillId="2" borderId="0" xfId="0" applyFont="1" applyFill="1"/>
    <xf numFmtId="0" fontId="4" fillId="4" borderId="0" xfId="0" applyFont="1" applyFill="1"/>
    <xf numFmtId="0" fontId="11" fillId="6" borderId="0" xfId="0" applyFont="1" applyFill="1"/>
    <xf numFmtId="0" fontId="6" fillId="0" borderId="0" xfId="0" applyFont="1"/>
    <xf numFmtId="0" fontId="12" fillId="0" borderId="0" xfId="0" applyFont="1"/>
    <xf numFmtId="0" fontId="6" fillId="2" borderId="0" xfId="0" applyFont="1" applyFill="1" applyAlignment="1">
      <alignment vertical="center" wrapText="1"/>
    </xf>
    <xf numFmtId="0" fontId="6" fillId="2" borderId="0" xfId="0" applyFont="1" applyFill="1"/>
    <xf numFmtId="0" fontId="6" fillId="7" borderId="0" xfId="0" applyFont="1" applyFill="1"/>
    <xf numFmtId="0" fontId="6" fillId="4" borderId="0" xfId="0" applyFont="1" applyFill="1"/>
    <xf numFmtId="0" fontId="6" fillId="5" borderId="0" xfId="0" applyFont="1" applyFill="1"/>
    <xf numFmtId="0" fontId="13" fillId="0" borderId="0" xfId="0" applyFont="1" applyAlignment="1">
      <alignment vertical="center" wrapText="1"/>
    </xf>
    <xf numFmtId="0" fontId="13" fillId="6" borderId="0" xfId="0" applyFont="1" applyFill="1"/>
    <xf numFmtId="0" fontId="3" fillId="3" borderId="0" xfId="0" applyFont="1" applyFill="1"/>
    <xf numFmtId="0" fontId="11" fillId="7" borderId="0" xfId="0" applyFont="1" applyFill="1"/>
    <xf numFmtId="0" fontId="14" fillId="3" borderId="0" xfId="0" applyFont="1" applyFill="1"/>
    <xf numFmtId="0" fontId="11" fillId="2" borderId="0" xfId="0" applyFont="1" applyFill="1" applyAlignment="1">
      <alignment vertical="center" wrapText="1"/>
    </xf>
    <xf numFmtId="0" fontId="6" fillId="0" borderId="0" xfId="0" applyFont="1" applyAlignment="1">
      <alignment vertical="center" wrapText="1"/>
    </xf>
    <xf numFmtId="0" fontId="11" fillId="6" borderId="0" xfId="0" applyFont="1" applyFill="1" applyAlignment="1">
      <alignment horizontal="right"/>
    </xf>
    <xf numFmtId="0" fontId="13" fillId="0" borderId="0" xfId="0" applyFont="1" applyAlignment="1">
      <alignment vertical="center"/>
    </xf>
    <xf numFmtId="0" fontId="15" fillId="0" borderId="0" xfId="0" applyFont="1"/>
    <xf numFmtId="0" fontId="11" fillId="8" borderId="0" xfId="0" applyFont="1" applyFill="1"/>
    <xf numFmtId="0" fontId="6" fillId="8" borderId="0" xfId="0" applyFont="1" applyFill="1"/>
    <xf numFmtId="0" fontId="7" fillId="0" borderId="0" xfId="0" applyFont="1"/>
    <xf numFmtId="0" fontId="6" fillId="6" borderId="0" xfId="0" applyFont="1" applyFill="1"/>
    <xf numFmtId="0" fontId="16" fillId="0" borderId="0" xfId="0" applyFont="1"/>
    <xf numFmtId="0" fontId="13" fillId="7" borderId="0" xfId="0" applyFont="1" applyFill="1"/>
    <xf numFmtId="0" fontId="17" fillId="0" borderId="0" xfId="0" applyFont="1" applyAlignment="1">
      <alignment vertical="center" wrapText="1"/>
    </xf>
    <xf numFmtId="0" fontId="18" fillId="0" borderId="2" xfId="0" applyFont="1" applyBorder="1"/>
    <xf numFmtId="0" fontId="19" fillId="6" borderId="0" xfId="0" applyFont="1" applyFill="1" applyAlignment="1">
      <alignment horizontal="right"/>
    </xf>
    <xf numFmtId="0" fontId="19" fillId="7" borderId="0" xfId="0" applyFont="1" applyFill="1" applyAlignment="1">
      <alignment horizontal="right"/>
    </xf>
    <xf numFmtId="0" fontId="11" fillId="6" borderId="0" xfId="0" applyFont="1" applyFill="1" applyAlignment="1">
      <alignment vertical="center"/>
    </xf>
    <xf numFmtId="0" fontId="4" fillId="2" borderId="0" xfId="0" applyFont="1" applyFill="1" applyAlignment="1">
      <alignment vertical="center"/>
    </xf>
    <xf numFmtId="0" fontId="3" fillId="3" borderId="0" xfId="0" applyFont="1" applyFill="1" applyAlignment="1">
      <alignment vertical="center"/>
    </xf>
    <xf numFmtId="0" fontId="11" fillId="7" borderId="0" xfId="0" applyFont="1" applyFill="1" applyAlignment="1">
      <alignment vertical="center"/>
    </xf>
    <xf numFmtId="0" fontId="13" fillId="7" borderId="0" xfId="0" applyFont="1" applyFill="1" applyAlignment="1">
      <alignment vertical="center"/>
    </xf>
    <xf numFmtId="0" fontId="4" fillId="4" borderId="0" xfId="0" applyFont="1" applyFill="1" applyAlignment="1">
      <alignment vertical="center"/>
    </xf>
    <xf numFmtId="0" fontId="4" fillId="5" borderId="0" xfId="0" applyFont="1" applyFill="1" applyAlignment="1">
      <alignment vertical="center"/>
    </xf>
    <xf numFmtId="0" fontId="13" fillId="2" borderId="0" xfId="0" applyFont="1" applyFill="1" applyAlignment="1">
      <alignment vertical="center" wrapText="1"/>
    </xf>
    <xf numFmtId="0" fontId="17" fillId="7" borderId="0" xfId="0" applyFont="1" applyFill="1"/>
    <xf numFmtId="0" fontId="17" fillId="9" borderId="0" xfId="0" applyFont="1" applyFill="1"/>
    <xf numFmtId="0" fontId="4" fillId="0" borderId="1" xfId="0" applyFont="1" applyBorder="1"/>
    <xf numFmtId="0" fontId="4" fillId="10" borderId="0" xfId="0" applyFont="1" applyFill="1"/>
    <xf numFmtId="0" fontId="13" fillId="10" borderId="0" xfId="0" applyFont="1" applyFill="1" applyAlignment="1">
      <alignment vertical="center" wrapText="1"/>
    </xf>
    <xf numFmtId="0" fontId="9" fillId="10" borderId="2" xfId="0" applyFont="1" applyFill="1" applyBorder="1"/>
    <xf numFmtId="0" fontId="11" fillId="11" borderId="0" xfId="0" applyFont="1" applyFill="1"/>
    <xf numFmtId="0" fontId="3" fillId="10" borderId="0" xfId="0" applyFont="1" applyFill="1"/>
    <xf numFmtId="0" fontId="13" fillId="11" borderId="0" xfId="0" applyFont="1" applyFill="1"/>
    <xf numFmtId="0" fontId="17" fillId="3" borderId="0" xfId="0" applyFont="1" applyFill="1" applyAlignment="1">
      <alignment vertical="center" wrapText="1"/>
    </xf>
    <xf numFmtId="0" fontId="11" fillId="4" borderId="0" xfId="0" applyFont="1" applyFill="1" applyAlignment="1">
      <alignment vertical="center" wrapText="1"/>
    </xf>
    <xf numFmtId="0" fontId="13" fillId="4" borderId="0" xfId="0" applyFont="1" applyFill="1" applyAlignment="1">
      <alignment vertical="center" wrapText="1"/>
    </xf>
    <xf numFmtId="0" fontId="13" fillId="5" borderId="0" xfId="0" applyFont="1" applyFill="1" applyAlignment="1">
      <alignment vertical="center" wrapText="1"/>
    </xf>
    <xf numFmtId="0" fontId="13" fillId="0" borderId="0" xfId="0" applyFont="1"/>
    <xf numFmtId="0" fontId="8" fillId="2" borderId="0" xfId="0" applyFont="1" applyFill="1"/>
    <xf numFmtId="0" fontId="8" fillId="4" borderId="0" xfId="0" applyFont="1" applyFill="1"/>
    <xf numFmtId="0" fontId="20" fillId="0" borderId="0" xfId="0" applyFont="1" applyAlignment="1">
      <alignment horizontal="center"/>
    </xf>
    <xf numFmtId="0" fontId="4" fillId="3" borderId="0" xfId="0" applyFont="1" applyFill="1" applyAlignment="1">
      <alignment vertical="center"/>
    </xf>
    <xf numFmtId="0" fontId="6" fillId="7" borderId="0" xfId="0" applyFont="1" applyFill="1" applyAlignment="1">
      <alignment vertical="center"/>
    </xf>
    <xf numFmtId="0" fontId="6" fillId="7" borderId="0" xfId="0" applyFont="1" applyFill="1" applyAlignment="1">
      <alignment vertical="center" wrapText="1"/>
    </xf>
    <xf numFmtId="0" fontId="6" fillId="5" borderId="0" xfId="0" applyFont="1" applyFill="1" applyAlignment="1">
      <alignment vertical="center"/>
    </xf>
    <xf numFmtId="0" fontId="6" fillId="0" borderId="0" xfId="0" applyFont="1" applyAlignment="1">
      <alignment vertical="center"/>
    </xf>
    <xf numFmtId="0" fontId="14" fillId="2" borderId="0" xfId="0" applyFont="1" applyFill="1" applyAlignment="1">
      <alignment vertical="center" wrapText="1"/>
    </xf>
    <xf numFmtId="0" fontId="4" fillId="3" borderId="0" xfId="0" applyFont="1" applyFill="1"/>
    <xf numFmtId="0" fontId="14" fillId="7" borderId="0" xfId="0" applyFont="1" applyFill="1"/>
    <xf numFmtId="0" fontId="8" fillId="0" borderId="0" xfId="0" applyFont="1"/>
    <xf numFmtId="9" fontId="5" fillId="0" borderId="0" xfId="1" applyFont="1"/>
    <xf numFmtId="0" fontId="4" fillId="12" borderId="0" xfId="0" applyFont="1" applyFill="1"/>
    <xf numFmtId="0" fontId="5" fillId="12" borderId="0" xfId="0" applyFont="1" applyFill="1"/>
    <xf numFmtId="0" fontId="10" fillId="2" borderId="0" xfId="0" applyFont="1" applyFill="1" applyAlignment="1">
      <alignment horizontal="center"/>
    </xf>
    <xf numFmtId="0" fontId="10" fillId="4" borderId="0" xfId="0" applyFont="1" applyFill="1" applyAlignment="1">
      <alignment horizontal="center"/>
    </xf>
    <xf numFmtId="0" fontId="24" fillId="0" borderId="0" xfId="0" applyFont="1" applyAlignment="1">
      <alignment vertical="center"/>
    </xf>
    <xf numFmtId="0" fontId="23" fillId="0" borderId="0" xfId="0" applyFont="1"/>
    <xf numFmtId="0" fontId="25" fillId="0" borderId="0" xfId="0" applyFont="1" applyAlignment="1">
      <alignment vertical="center"/>
    </xf>
    <xf numFmtId="0" fontId="23" fillId="0" borderId="0" xfId="0" applyFont="1" applyAlignment="1"/>
    <xf numFmtId="0" fontId="0" fillId="0" borderId="0" xfId="0" applyAlignment="1"/>
  </cellXfs>
  <cellStyles count="3">
    <cellStyle name="Procent" xfId="1" builtinId="5"/>
    <cellStyle name="Standaard" xfId="0" builtinId="0"/>
    <cellStyle name="Standaard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20A06-A110-4B33-A616-A5FE36542C37}">
  <dimension ref="A1:B18"/>
  <sheetViews>
    <sheetView tabSelected="1" workbookViewId="0">
      <selection activeCell="B16" sqref="B16"/>
    </sheetView>
  </sheetViews>
  <sheetFormatPr defaultRowHeight="14.4" x14ac:dyDescent="0.3"/>
  <cols>
    <col min="2" max="2" width="8.88671875" style="83"/>
  </cols>
  <sheetData>
    <row r="1" spans="1:2" x14ac:dyDescent="0.3">
      <c r="A1" s="79" t="s">
        <v>24</v>
      </c>
      <c r="B1" s="82"/>
    </row>
    <row r="2" spans="1:2" x14ac:dyDescent="0.3">
      <c r="A2" s="79" t="s">
        <v>21</v>
      </c>
      <c r="B2" s="81" t="s">
        <v>339</v>
      </c>
    </row>
    <row r="3" spans="1:2" x14ac:dyDescent="0.3">
      <c r="A3" s="79" t="s">
        <v>6</v>
      </c>
      <c r="B3" s="81" t="s">
        <v>340</v>
      </c>
    </row>
    <row r="4" spans="1:2" x14ac:dyDescent="0.3">
      <c r="A4" s="79" t="s">
        <v>25</v>
      </c>
      <c r="B4" s="81" t="s">
        <v>341</v>
      </c>
    </row>
    <row r="5" spans="1:2" x14ac:dyDescent="0.3">
      <c r="A5" s="79" t="s">
        <v>342</v>
      </c>
      <c r="B5" s="81" t="s">
        <v>343</v>
      </c>
    </row>
    <row r="6" spans="1:2" x14ac:dyDescent="0.3">
      <c r="A6" s="80"/>
      <c r="B6" s="82"/>
    </row>
    <row r="7" spans="1:2" x14ac:dyDescent="0.3">
      <c r="A7" s="79" t="s">
        <v>344</v>
      </c>
      <c r="B7" s="82"/>
    </row>
    <row r="8" spans="1:2" x14ac:dyDescent="0.3">
      <c r="A8" s="79" t="s">
        <v>345</v>
      </c>
      <c r="B8" s="79" t="s">
        <v>346</v>
      </c>
    </row>
    <row r="9" spans="1:2" x14ac:dyDescent="0.3">
      <c r="A9" s="81" t="s">
        <v>347</v>
      </c>
      <c r="B9" s="81" t="s">
        <v>348</v>
      </c>
    </row>
    <row r="10" spans="1:2" x14ac:dyDescent="0.3">
      <c r="A10" s="81" t="s">
        <v>25</v>
      </c>
      <c r="B10" s="81" t="s">
        <v>349</v>
      </c>
    </row>
    <row r="11" spans="1:2" x14ac:dyDescent="0.3">
      <c r="A11" s="81" t="s">
        <v>342</v>
      </c>
      <c r="B11" s="81" t="s">
        <v>350</v>
      </c>
    </row>
    <row r="12" spans="1:2" x14ac:dyDescent="0.3">
      <c r="A12" s="81" t="s">
        <v>6</v>
      </c>
      <c r="B12" s="81" t="s">
        <v>351</v>
      </c>
    </row>
    <row r="13" spans="1:2" x14ac:dyDescent="0.3">
      <c r="A13" s="80"/>
      <c r="B13" s="82"/>
    </row>
    <row r="14" spans="1:2" x14ac:dyDescent="0.3">
      <c r="A14" s="79" t="s">
        <v>352</v>
      </c>
      <c r="B14" s="79" t="s">
        <v>353</v>
      </c>
    </row>
    <row r="15" spans="1:2" x14ac:dyDescent="0.3">
      <c r="A15" s="81" t="s">
        <v>347</v>
      </c>
      <c r="B15" s="81" t="s">
        <v>354</v>
      </c>
    </row>
    <row r="16" spans="1:2" x14ac:dyDescent="0.3">
      <c r="A16" s="81" t="s">
        <v>355</v>
      </c>
      <c r="B16" s="81" t="s">
        <v>356</v>
      </c>
    </row>
    <row r="17" spans="1:2" x14ac:dyDescent="0.3">
      <c r="A17" s="81" t="s">
        <v>25</v>
      </c>
      <c r="B17" s="81" t="s">
        <v>357</v>
      </c>
    </row>
    <row r="18" spans="1:2" x14ac:dyDescent="0.3">
      <c r="A18" s="81" t="s">
        <v>342</v>
      </c>
      <c r="B18" s="81" t="s">
        <v>356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93"/>
  <sheetViews>
    <sheetView workbookViewId="0">
      <pane ySplit="2" topLeftCell="A3" activePane="bottomLeft" state="frozen"/>
      <selection pane="bottomLeft" activeCell="B20" sqref="B20"/>
    </sheetView>
  </sheetViews>
  <sheetFormatPr defaultColWidth="8.88671875" defaultRowHeight="14.4" x14ac:dyDescent="0.3"/>
  <cols>
    <col min="1" max="1" width="16" style="1" bestFit="1" customWidth="1"/>
    <col min="2" max="2" width="39.44140625" style="2" bestFit="1" customWidth="1"/>
    <col min="3" max="3" width="11.88671875" style="3" bestFit="1" customWidth="1"/>
    <col min="4" max="4" width="8.88671875" style="1"/>
    <col min="5" max="6" width="14.6640625" style="1" customWidth="1"/>
    <col min="7" max="8" width="9.109375" style="1" customWidth="1"/>
    <col min="9" max="9" width="9.109375" style="2" customWidth="1"/>
    <col min="10" max="10" width="4.88671875" style="1" customWidth="1"/>
    <col min="11" max="11" width="9.109375" style="1" customWidth="1"/>
    <col min="12" max="13" width="14.6640625" style="1" customWidth="1"/>
    <col min="14" max="15" width="9.109375" style="1" customWidth="1"/>
    <col min="16" max="16" width="9.109375" style="2" customWidth="1"/>
    <col min="17" max="17" width="9.109375" style="1" customWidth="1"/>
    <col min="18" max="16384" width="8.88671875" style="1"/>
  </cols>
  <sheetData>
    <row r="1" spans="1:17" ht="21" x14ac:dyDescent="0.4">
      <c r="D1" s="77" t="s">
        <v>300</v>
      </c>
      <c r="E1" s="77"/>
      <c r="F1" s="77"/>
      <c r="G1" s="77"/>
      <c r="H1" s="77"/>
      <c r="I1" s="77"/>
      <c r="J1" s="4"/>
      <c r="K1" s="78" t="s">
        <v>301</v>
      </c>
      <c r="L1" s="78"/>
      <c r="M1" s="78"/>
      <c r="N1" s="78"/>
      <c r="O1" s="78"/>
      <c r="P1" s="78"/>
      <c r="Q1" s="5" t="s">
        <v>302</v>
      </c>
    </row>
    <row r="2" spans="1:17" x14ac:dyDescent="0.3">
      <c r="D2" s="6" t="s">
        <v>21</v>
      </c>
      <c r="E2" s="6" t="s">
        <v>303</v>
      </c>
      <c r="F2" s="6" t="s">
        <v>304</v>
      </c>
      <c r="G2" s="6" t="s">
        <v>25</v>
      </c>
      <c r="H2" s="6" t="s">
        <v>6</v>
      </c>
      <c r="I2" s="6" t="s">
        <v>2</v>
      </c>
      <c r="J2" s="4"/>
      <c r="K2" s="7" t="s">
        <v>21</v>
      </c>
      <c r="L2" s="7" t="s">
        <v>303</v>
      </c>
      <c r="M2" s="7" t="s">
        <v>304</v>
      </c>
      <c r="N2" s="7" t="s">
        <v>25</v>
      </c>
      <c r="O2" s="7" t="s">
        <v>6</v>
      </c>
      <c r="P2" s="7" t="s">
        <v>2</v>
      </c>
      <c r="Q2" s="8"/>
    </row>
    <row r="4" spans="1:17" x14ac:dyDescent="0.3">
      <c r="A4" s="2" t="s">
        <v>3</v>
      </c>
      <c r="B4" s="2" t="s">
        <v>178</v>
      </c>
      <c r="C4" s="9" t="s">
        <v>28</v>
      </c>
      <c r="D4" s="6">
        <v>13706</v>
      </c>
      <c r="E4" s="6">
        <v>0</v>
      </c>
      <c r="F4" s="6">
        <v>250</v>
      </c>
      <c r="G4" s="6"/>
      <c r="H4" s="6" t="s">
        <v>305</v>
      </c>
      <c r="I4" s="10">
        <f>SUM(D4:H4)</f>
        <v>13956</v>
      </c>
      <c r="J4" s="4"/>
      <c r="K4" s="7">
        <v>21708</v>
      </c>
      <c r="L4" s="7">
        <v>0</v>
      </c>
      <c r="M4" s="7">
        <v>146</v>
      </c>
      <c r="N4" s="7"/>
      <c r="O4" s="7"/>
      <c r="P4" s="11">
        <f>SUM(K4:O4)</f>
        <v>21854</v>
      </c>
      <c r="Q4" s="8">
        <f>P4-I4</f>
        <v>7898</v>
      </c>
    </row>
    <row r="5" spans="1:17" x14ac:dyDescent="0.3">
      <c r="B5" s="2" t="s">
        <v>177</v>
      </c>
      <c r="C5" s="9" t="s">
        <v>27</v>
      </c>
      <c r="D5" s="6">
        <v>13348</v>
      </c>
      <c r="E5" s="12">
        <v>0</v>
      </c>
      <c r="F5" s="6">
        <v>138</v>
      </c>
      <c r="G5" s="6"/>
      <c r="H5" s="6">
        <v>609</v>
      </c>
      <c r="I5" s="10">
        <f>SUM(D5:H5)</f>
        <v>14095</v>
      </c>
      <c r="J5" s="4"/>
      <c r="K5" s="7">
        <v>17846</v>
      </c>
      <c r="L5" s="7">
        <v>0</v>
      </c>
      <c r="M5" s="7">
        <v>87</v>
      </c>
      <c r="N5" s="7"/>
      <c r="O5" s="7"/>
      <c r="P5" s="11">
        <f>SUM(K5:O5)</f>
        <v>17933</v>
      </c>
      <c r="Q5" s="8">
        <f>P5-I5</f>
        <v>3838</v>
      </c>
    </row>
    <row r="6" spans="1:17" x14ac:dyDescent="0.3">
      <c r="B6" s="2" t="s">
        <v>322</v>
      </c>
      <c r="C6" s="9" t="s">
        <v>26</v>
      </c>
      <c r="D6" s="6">
        <v>118816</v>
      </c>
      <c r="E6" s="6">
        <v>0</v>
      </c>
      <c r="F6" s="6">
        <v>1023</v>
      </c>
      <c r="G6" s="6">
        <v>28</v>
      </c>
      <c r="H6" s="6">
        <f>1003+2364</f>
        <v>3367</v>
      </c>
      <c r="I6" s="10">
        <f>SUM(D6:H6)</f>
        <v>123234</v>
      </c>
      <c r="J6" s="4"/>
      <c r="K6" s="7">
        <v>105947</v>
      </c>
      <c r="L6" s="7">
        <v>0</v>
      </c>
      <c r="M6" s="7">
        <v>180</v>
      </c>
      <c r="N6" s="7">
        <v>0</v>
      </c>
      <c r="O6" s="7"/>
      <c r="P6" s="11">
        <f>SUM(K6:O6)</f>
        <v>106127</v>
      </c>
      <c r="Q6" s="8">
        <f>P6-I6</f>
        <v>-17107</v>
      </c>
    </row>
    <row r="7" spans="1:17" s="13" customFormat="1" ht="15.6" x14ac:dyDescent="0.3">
      <c r="A7" s="13" t="s">
        <v>3</v>
      </c>
      <c r="B7" s="13" t="s">
        <v>18</v>
      </c>
      <c r="C7" s="14"/>
      <c r="D7" s="15">
        <f t="shared" ref="D7:G7" si="0">SUM(D4:D6)</f>
        <v>145870</v>
      </c>
      <c r="E7" s="15">
        <f t="shared" si="0"/>
        <v>0</v>
      </c>
      <c r="F7" s="15">
        <f t="shared" si="0"/>
        <v>1411</v>
      </c>
      <c r="G7" s="15">
        <f t="shared" si="0"/>
        <v>28</v>
      </c>
      <c r="H7" s="15">
        <f>SUM(H4:H6)</f>
        <v>3976</v>
      </c>
      <c r="I7" s="16">
        <f>SUM(D7:H7)</f>
        <v>151285</v>
      </c>
      <c r="J7" s="4"/>
      <c r="K7" s="17">
        <f>SUM(K4:K6)</f>
        <v>145501</v>
      </c>
      <c r="L7" s="17">
        <f>SUM(L4:L6)</f>
        <v>0</v>
      </c>
      <c r="M7" s="17">
        <f>SUM(M4:M6)</f>
        <v>413</v>
      </c>
      <c r="N7" s="17">
        <f>SUM(N4:N6)</f>
        <v>0</v>
      </c>
      <c r="O7" s="17"/>
      <c r="P7" s="18">
        <f>SUM(K7:O7)</f>
        <v>145914</v>
      </c>
      <c r="Q7" s="19">
        <f>P7-I7</f>
        <v>-5371</v>
      </c>
    </row>
    <row r="8" spans="1:17" s="13" customFormat="1" ht="15.6" x14ac:dyDescent="0.3">
      <c r="C8" s="14"/>
    </row>
    <row r="10" spans="1:17" s="2" customFormat="1" x14ac:dyDescent="0.3">
      <c r="A10" s="2" t="s">
        <v>19</v>
      </c>
      <c r="B10" s="20" t="s">
        <v>23</v>
      </c>
      <c r="C10" s="9" t="s">
        <v>29</v>
      </c>
      <c r="D10" s="12">
        <v>20626</v>
      </c>
      <c r="E10" s="12">
        <v>0</v>
      </c>
      <c r="F10" s="12">
        <v>267</v>
      </c>
      <c r="G10" s="12">
        <v>25</v>
      </c>
      <c r="H10" s="12">
        <v>3291</v>
      </c>
      <c r="I10" s="21">
        <f>SUM(D10:H10)</f>
        <v>24209</v>
      </c>
      <c r="J10" s="22"/>
      <c r="K10" s="23">
        <v>21774</v>
      </c>
      <c r="L10" s="23">
        <f>SUM(L7:L9)</f>
        <v>0</v>
      </c>
      <c r="M10" s="23">
        <v>1277</v>
      </c>
      <c r="N10" s="23">
        <v>68</v>
      </c>
      <c r="O10" s="23"/>
      <c r="P10" s="11">
        <f>SUM(K10:O10)</f>
        <v>23119</v>
      </c>
      <c r="Q10" s="8">
        <f>P10-I10</f>
        <v>-1090</v>
      </c>
    </row>
    <row r="11" spans="1:17" s="2" customFormat="1" x14ac:dyDescent="0.3">
      <c r="A11" s="1"/>
      <c r="B11" s="20" t="s">
        <v>179</v>
      </c>
      <c r="C11" s="9" t="s">
        <v>30</v>
      </c>
      <c r="D11" s="12">
        <v>21768</v>
      </c>
      <c r="E11" s="12">
        <v>0</v>
      </c>
      <c r="F11" s="12">
        <v>437</v>
      </c>
      <c r="G11" s="12"/>
      <c r="H11" s="12">
        <v>570</v>
      </c>
      <c r="I11" s="21">
        <f>SUM(D11:H11)</f>
        <v>22775</v>
      </c>
      <c r="J11" s="22"/>
      <c r="K11" s="23">
        <v>20498</v>
      </c>
      <c r="L11" s="23">
        <v>0</v>
      </c>
      <c r="M11" s="23">
        <v>97</v>
      </c>
      <c r="N11" s="23"/>
      <c r="O11" s="23"/>
      <c r="P11" s="11">
        <f>SUM(K11:O11)</f>
        <v>20595</v>
      </c>
      <c r="Q11" s="8">
        <f>P11-I11</f>
        <v>-2180</v>
      </c>
    </row>
    <row r="12" spans="1:17" s="13" customFormat="1" ht="15.6" x14ac:dyDescent="0.3">
      <c r="A12" s="13" t="s">
        <v>19</v>
      </c>
      <c r="B12" s="13" t="s">
        <v>18</v>
      </c>
      <c r="C12" s="14"/>
      <c r="D12" s="15">
        <f>SUM(D10:D11)</f>
        <v>42394</v>
      </c>
      <c r="E12" s="15">
        <f t="shared" ref="E12:N12" si="1">SUM(E10:E11)</f>
        <v>0</v>
      </c>
      <c r="F12" s="15">
        <f t="shared" si="1"/>
        <v>704</v>
      </c>
      <c r="G12" s="15">
        <f t="shared" si="1"/>
        <v>25</v>
      </c>
      <c r="H12" s="15">
        <f t="shared" si="1"/>
        <v>3861</v>
      </c>
      <c r="I12" s="15">
        <f>SUM(D12:H12)</f>
        <v>46984</v>
      </c>
      <c r="J12" s="24"/>
      <c r="K12" s="17">
        <f t="shared" si="1"/>
        <v>42272</v>
      </c>
      <c r="L12" s="17">
        <f t="shared" si="1"/>
        <v>0</v>
      </c>
      <c r="M12" s="17">
        <f t="shared" si="1"/>
        <v>1374</v>
      </c>
      <c r="N12" s="17">
        <f t="shared" si="1"/>
        <v>68</v>
      </c>
      <c r="O12" s="17"/>
      <c r="P12" s="18">
        <f>SUM(P10:P11)</f>
        <v>43714</v>
      </c>
      <c r="Q12" s="19">
        <f>P12-I12</f>
        <v>-3270</v>
      </c>
    </row>
    <row r="13" spans="1:17" s="13" customFormat="1" ht="15.6" x14ac:dyDescent="0.3">
      <c r="C13" s="14"/>
    </row>
    <row r="15" spans="1:17" s="2" customFormat="1" x14ac:dyDescent="0.3">
      <c r="A15" s="2" t="s">
        <v>8</v>
      </c>
      <c r="B15" s="20" t="s">
        <v>306</v>
      </c>
      <c r="C15" s="9" t="s">
        <v>31</v>
      </c>
      <c r="D15" s="25"/>
      <c r="E15" s="12">
        <v>0</v>
      </c>
      <c r="F15" s="12">
        <v>4</v>
      </c>
      <c r="G15" s="12"/>
      <c r="H15" s="12"/>
      <c r="I15" s="10">
        <f t="shared" ref="I15:I22" si="2">SUM(D15:H15)</f>
        <v>4</v>
      </c>
      <c r="J15" s="22"/>
      <c r="K15" s="23"/>
      <c r="L15" s="23"/>
      <c r="M15" s="23">
        <v>0</v>
      </c>
      <c r="N15" s="23"/>
      <c r="O15" s="23"/>
      <c r="P15" s="11">
        <f t="shared" ref="P15:P22" si="3">SUM(K15:O15)</f>
        <v>0</v>
      </c>
      <c r="Q15" s="5">
        <f t="shared" ref="Q15:Q22" si="4">P15-I15</f>
        <v>-4</v>
      </c>
    </row>
    <row r="16" spans="1:17" s="2" customFormat="1" x14ac:dyDescent="0.3">
      <c r="A16" s="1"/>
      <c r="B16" s="20" t="s">
        <v>180</v>
      </c>
      <c r="C16" s="9" t="s">
        <v>32</v>
      </c>
      <c r="D16" s="25">
        <v>10449</v>
      </c>
      <c r="E16" s="12">
        <v>0</v>
      </c>
      <c r="F16" s="12">
        <v>248</v>
      </c>
      <c r="G16" s="12"/>
      <c r="H16" s="12">
        <v>96</v>
      </c>
      <c r="I16" s="10">
        <f t="shared" si="2"/>
        <v>10793</v>
      </c>
      <c r="J16" s="22"/>
      <c r="K16" s="23">
        <v>20770</v>
      </c>
      <c r="L16" s="23"/>
      <c r="M16" s="23">
        <v>239</v>
      </c>
      <c r="N16" s="23"/>
      <c r="O16" s="23"/>
      <c r="P16" s="11">
        <f t="shared" si="3"/>
        <v>21009</v>
      </c>
      <c r="Q16" s="5">
        <f t="shared" si="4"/>
        <v>10216</v>
      </c>
    </row>
    <row r="17" spans="1:19" s="2" customFormat="1" x14ac:dyDescent="0.3">
      <c r="B17" s="20" t="s">
        <v>181</v>
      </c>
      <c r="C17" s="9" t="s">
        <v>33</v>
      </c>
      <c r="D17" s="25">
        <v>25653</v>
      </c>
      <c r="E17" s="12">
        <v>1</v>
      </c>
      <c r="F17" s="12">
        <v>772</v>
      </c>
      <c r="G17" s="12"/>
      <c r="H17" s="12">
        <v>367</v>
      </c>
      <c r="I17" s="10">
        <f t="shared" si="2"/>
        <v>26793</v>
      </c>
      <c r="J17" s="22"/>
      <c r="K17" s="23">
        <v>15261</v>
      </c>
      <c r="L17" s="23"/>
      <c r="M17" s="23">
        <v>128</v>
      </c>
      <c r="N17" s="23"/>
      <c r="O17" s="23"/>
      <c r="P17" s="11">
        <f t="shared" si="3"/>
        <v>15389</v>
      </c>
      <c r="Q17" s="5">
        <f t="shared" si="4"/>
        <v>-11404</v>
      </c>
    </row>
    <row r="18" spans="1:19" s="2" customFormat="1" x14ac:dyDescent="0.3">
      <c r="B18" s="20" t="s">
        <v>182</v>
      </c>
      <c r="C18" s="9" t="s">
        <v>34</v>
      </c>
      <c r="D18" s="25">
        <v>12564</v>
      </c>
      <c r="E18" s="12">
        <v>0</v>
      </c>
      <c r="F18" s="12">
        <v>137</v>
      </c>
      <c r="G18" s="12"/>
      <c r="H18" s="12">
        <v>44</v>
      </c>
      <c r="I18" s="10">
        <f t="shared" si="2"/>
        <v>12745</v>
      </c>
      <c r="J18" s="22"/>
      <c r="K18" s="23">
        <v>12010</v>
      </c>
      <c r="L18" s="23"/>
      <c r="M18" s="23">
        <v>53</v>
      </c>
      <c r="N18" s="23"/>
      <c r="O18" s="23"/>
      <c r="P18" s="11">
        <f t="shared" si="3"/>
        <v>12063</v>
      </c>
      <c r="Q18" s="5">
        <f t="shared" si="4"/>
        <v>-682</v>
      </c>
    </row>
    <row r="19" spans="1:19" s="2" customFormat="1" x14ac:dyDescent="0.3">
      <c r="B19" s="20" t="s">
        <v>183</v>
      </c>
      <c r="C19" s="9" t="s">
        <v>35</v>
      </c>
      <c r="D19" s="25">
        <v>20333</v>
      </c>
      <c r="E19" s="12">
        <v>0</v>
      </c>
      <c r="F19" s="12">
        <v>551</v>
      </c>
      <c r="G19" s="12"/>
      <c r="H19" s="12">
        <v>230</v>
      </c>
      <c r="I19" s="10">
        <f t="shared" si="2"/>
        <v>21114</v>
      </c>
      <c r="J19" s="22"/>
      <c r="K19" s="23">
        <v>26447</v>
      </c>
      <c r="L19" s="23"/>
      <c r="M19" s="23">
        <v>121</v>
      </c>
      <c r="N19" s="23"/>
      <c r="O19" s="23"/>
      <c r="P19" s="11">
        <f t="shared" si="3"/>
        <v>26568</v>
      </c>
      <c r="Q19" s="5">
        <f t="shared" si="4"/>
        <v>5454</v>
      </c>
    </row>
    <row r="20" spans="1:19" s="2" customFormat="1" x14ac:dyDescent="0.3">
      <c r="B20" s="20" t="s">
        <v>184</v>
      </c>
      <c r="C20" s="9" t="s">
        <v>36</v>
      </c>
      <c r="D20" s="25">
        <v>27478</v>
      </c>
      <c r="E20" s="12">
        <v>0</v>
      </c>
      <c r="F20" s="12">
        <v>559</v>
      </c>
      <c r="G20" s="12"/>
      <c r="H20" s="12">
        <v>310</v>
      </c>
      <c r="I20" s="10">
        <f t="shared" si="2"/>
        <v>28347</v>
      </c>
      <c r="J20" s="22"/>
      <c r="K20" s="23">
        <v>21989</v>
      </c>
      <c r="L20" s="23"/>
      <c r="M20" s="23">
        <v>33</v>
      </c>
      <c r="N20" s="23"/>
      <c r="O20" s="23"/>
      <c r="P20" s="11">
        <f t="shared" si="3"/>
        <v>22022</v>
      </c>
      <c r="Q20" s="5">
        <f t="shared" si="4"/>
        <v>-6325</v>
      </c>
    </row>
    <row r="21" spans="1:19" s="2" customFormat="1" x14ac:dyDescent="0.3">
      <c r="B21" s="20" t="s">
        <v>0</v>
      </c>
      <c r="C21" s="14"/>
      <c r="D21" s="25"/>
      <c r="E21" s="12"/>
      <c r="F21" s="12"/>
      <c r="G21" s="12">
        <v>145</v>
      </c>
      <c r="H21" s="12"/>
      <c r="I21" s="10">
        <f t="shared" si="2"/>
        <v>145</v>
      </c>
      <c r="J21" s="22"/>
      <c r="K21" s="23"/>
      <c r="L21" s="23"/>
      <c r="M21" s="23"/>
      <c r="N21" s="23">
        <v>119</v>
      </c>
      <c r="O21" s="23"/>
      <c r="P21" s="11">
        <f t="shared" si="3"/>
        <v>119</v>
      </c>
      <c r="Q21" s="5">
        <f t="shared" si="4"/>
        <v>-26</v>
      </c>
    </row>
    <row r="22" spans="1:19" s="13" customFormat="1" ht="15.6" x14ac:dyDescent="0.3">
      <c r="A22" s="13" t="s">
        <v>8</v>
      </c>
      <c r="B22" s="26" t="s">
        <v>18</v>
      </c>
      <c r="C22" s="14"/>
      <c r="D22" s="15">
        <f>SUM(D15:D21)</f>
        <v>96477</v>
      </c>
      <c r="E22" s="15">
        <f>SUM(E15:E21)</f>
        <v>1</v>
      </c>
      <c r="F22" s="15">
        <f>SUM(F15:F21)</f>
        <v>2271</v>
      </c>
      <c r="G22" s="15">
        <f>SUM(G15:G21)</f>
        <v>145</v>
      </c>
      <c r="H22" s="15">
        <f>SUM(H15:H21)</f>
        <v>1047</v>
      </c>
      <c r="I22" s="15">
        <f t="shared" si="2"/>
        <v>99941</v>
      </c>
      <c r="J22" s="24"/>
      <c r="K22" s="17">
        <f>SUM(K15:K21)</f>
        <v>96477</v>
      </c>
      <c r="L22" s="17">
        <f>SUM(L15:L21)</f>
        <v>0</v>
      </c>
      <c r="M22" s="17">
        <f>SUM(M15:M21)</f>
        <v>574</v>
      </c>
      <c r="N22" s="17">
        <f>SUM(N15:N21)</f>
        <v>119</v>
      </c>
      <c r="O22" s="17"/>
      <c r="P22" s="18">
        <f t="shared" si="3"/>
        <v>97170</v>
      </c>
      <c r="Q22" s="19">
        <f t="shared" si="4"/>
        <v>-2771</v>
      </c>
    </row>
    <row r="25" spans="1:19" s="2" customFormat="1" x14ac:dyDescent="0.3">
      <c r="A25" s="2" t="s">
        <v>9</v>
      </c>
      <c r="B25" s="20" t="s">
        <v>307</v>
      </c>
      <c r="C25" s="9" t="s">
        <v>37</v>
      </c>
      <c r="D25" s="25"/>
      <c r="E25" s="12">
        <v>0</v>
      </c>
      <c r="F25" s="12">
        <v>0</v>
      </c>
      <c r="G25" s="12"/>
      <c r="H25" s="12"/>
      <c r="I25" s="10">
        <f t="shared" ref="I25:I47" si="5">SUM(D25:H25)</f>
        <v>0</v>
      </c>
      <c r="J25" s="22"/>
      <c r="K25" s="23">
        <v>46239</v>
      </c>
      <c r="L25" s="23">
        <v>209</v>
      </c>
      <c r="M25" s="23">
        <v>172</v>
      </c>
      <c r="N25" s="23"/>
      <c r="O25" s="23"/>
      <c r="P25" s="11">
        <f t="shared" ref="P25:P47" si="6">SUM(K25:O25)</f>
        <v>46620</v>
      </c>
      <c r="Q25" s="5">
        <f t="shared" ref="Q25:Q47" si="7">P25-I25</f>
        <v>46620</v>
      </c>
    </row>
    <row r="26" spans="1:19" s="2" customFormat="1" x14ac:dyDescent="0.3">
      <c r="A26" s="1"/>
      <c r="B26" s="20" t="s">
        <v>308</v>
      </c>
      <c r="C26" s="9" t="s">
        <v>38</v>
      </c>
      <c r="D26" s="25"/>
      <c r="E26" s="12">
        <v>0</v>
      </c>
      <c r="F26" s="12">
        <v>0</v>
      </c>
      <c r="G26" s="12"/>
      <c r="H26" s="12"/>
      <c r="I26" s="10">
        <f t="shared" si="5"/>
        <v>0</v>
      </c>
      <c r="J26" s="22"/>
      <c r="K26" s="23"/>
      <c r="L26" s="23">
        <v>25</v>
      </c>
      <c r="M26" s="23">
        <v>46</v>
      </c>
      <c r="N26" s="23"/>
      <c r="O26" s="23"/>
      <c r="P26" s="11">
        <f t="shared" si="6"/>
        <v>71</v>
      </c>
      <c r="Q26" s="5">
        <f t="shared" si="7"/>
        <v>71</v>
      </c>
    </row>
    <row r="27" spans="1:19" s="2" customFormat="1" x14ac:dyDescent="0.3">
      <c r="B27" s="20" t="s">
        <v>185</v>
      </c>
      <c r="C27" s="9" t="s">
        <v>39</v>
      </c>
      <c r="D27" s="25">
        <v>4332</v>
      </c>
      <c r="E27" s="12">
        <v>25</v>
      </c>
      <c r="F27" s="12">
        <v>139</v>
      </c>
      <c r="G27" s="12">
        <v>103</v>
      </c>
      <c r="H27" s="12">
        <v>350</v>
      </c>
      <c r="I27" s="10">
        <f t="shared" si="5"/>
        <v>4949</v>
      </c>
      <c r="J27" s="22"/>
      <c r="K27" s="7">
        <v>30973</v>
      </c>
      <c r="L27" s="23">
        <v>34</v>
      </c>
      <c r="M27" s="23">
        <v>1763</v>
      </c>
      <c r="N27" s="23">
        <v>228</v>
      </c>
      <c r="O27" s="23"/>
      <c r="P27" s="11">
        <f t="shared" si="6"/>
        <v>32998</v>
      </c>
      <c r="Q27" s="5">
        <f t="shared" si="7"/>
        <v>28049</v>
      </c>
    </row>
    <row r="28" spans="1:19" s="2" customFormat="1" ht="26.4" x14ac:dyDescent="0.3">
      <c r="B28" s="20" t="s">
        <v>186</v>
      </c>
      <c r="C28" s="9" t="s">
        <v>40</v>
      </c>
      <c r="D28" s="25"/>
      <c r="E28" s="12">
        <v>61</v>
      </c>
      <c r="F28" s="12">
        <v>111</v>
      </c>
      <c r="G28" s="12"/>
      <c r="H28" s="12">
        <v>130</v>
      </c>
      <c r="I28" s="10">
        <f t="shared" si="5"/>
        <v>302</v>
      </c>
      <c r="J28" s="22"/>
      <c r="K28" s="7"/>
      <c r="L28" s="23">
        <v>166</v>
      </c>
      <c r="M28" s="23">
        <v>276</v>
      </c>
      <c r="N28" s="23"/>
      <c r="O28" s="23"/>
      <c r="P28" s="11">
        <f t="shared" si="6"/>
        <v>442</v>
      </c>
      <c r="Q28" s="5">
        <f t="shared" si="7"/>
        <v>140</v>
      </c>
    </row>
    <row r="29" spans="1:19" s="2" customFormat="1" x14ac:dyDescent="0.3">
      <c r="B29" s="20" t="s">
        <v>187</v>
      </c>
      <c r="C29" s="9" t="s">
        <v>41</v>
      </c>
      <c r="D29" s="25">
        <v>3126</v>
      </c>
      <c r="E29" s="27">
        <v>5</v>
      </c>
      <c r="F29" s="12">
        <v>31</v>
      </c>
      <c r="G29" s="12"/>
      <c r="H29" s="12">
        <v>175</v>
      </c>
      <c r="I29" s="10">
        <f t="shared" si="5"/>
        <v>3337</v>
      </c>
      <c r="J29" s="22"/>
      <c r="K29" s="7">
        <v>3246</v>
      </c>
      <c r="L29" s="23">
        <v>2</v>
      </c>
      <c r="M29" s="23">
        <v>135</v>
      </c>
      <c r="N29" s="23"/>
      <c r="O29" s="23"/>
      <c r="P29" s="11">
        <f t="shared" si="6"/>
        <v>3383</v>
      </c>
      <c r="Q29" s="5">
        <f t="shared" si="7"/>
        <v>46</v>
      </c>
    </row>
    <row r="30" spans="1:19" s="2" customFormat="1" x14ac:dyDescent="0.3">
      <c r="B30" s="20" t="s">
        <v>188</v>
      </c>
      <c r="C30" s="9" t="s">
        <v>42</v>
      </c>
      <c r="D30" s="25">
        <v>9520</v>
      </c>
      <c r="E30" s="12">
        <v>20</v>
      </c>
      <c r="F30" s="12">
        <v>237</v>
      </c>
      <c r="G30" s="12"/>
      <c r="H30" s="12">
        <v>965</v>
      </c>
      <c r="I30" s="10">
        <f t="shared" si="5"/>
        <v>10742</v>
      </c>
      <c r="J30" s="22"/>
      <c r="K30" s="7">
        <v>18398</v>
      </c>
      <c r="L30" s="23">
        <v>1</v>
      </c>
      <c r="M30" s="23">
        <v>64</v>
      </c>
      <c r="N30" s="23"/>
      <c r="O30" s="23"/>
      <c r="P30" s="11">
        <f t="shared" si="6"/>
        <v>18463</v>
      </c>
      <c r="Q30" s="5">
        <f t="shared" si="7"/>
        <v>7721</v>
      </c>
    </row>
    <row r="31" spans="1:19" s="2" customFormat="1" x14ac:dyDescent="0.3">
      <c r="B31" s="28" t="s">
        <v>189</v>
      </c>
      <c r="C31" s="9" t="s">
        <v>43</v>
      </c>
      <c r="D31" s="25">
        <v>5844</v>
      </c>
      <c r="E31" s="12">
        <v>12</v>
      </c>
      <c r="F31" s="12">
        <v>38</v>
      </c>
      <c r="G31" s="12"/>
      <c r="H31" s="12">
        <v>157</v>
      </c>
      <c r="I31" s="10">
        <f t="shared" si="5"/>
        <v>6051</v>
      </c>
      <c r="J31" s="22"/>
      <c r="K31" s="7">
        <v>1562</v>
      </c>
      <c r="L31" s="23">
        <v>0</v>
      </c>
      <c r="M31" s="23">
        <v>0</v>
      </c>
      <c r="N31" s="23"/>
      <c r="O31" s="23"/>
      <c r="P31" s="11">
        <f t="shared" si="6"/>
        <v>1562</v>
      </c>
      <c r="Q31" s="5">
        <f t="shared" si="7"/>
        <v>-4489</v>
      </c>
      <c r="S31" s="29"/>
    </row>
    <row r="32" spans="1:19" s="2" customFormat="1" x14ac:dyDescent="0.3">
      <c r="B32" s="20" t="s">
        <v>1</v>
      </c>
      <c r="C32" s="9" t="s">
        <v>44</v>
      </c>
      <c r="D32" s="25">
        <v>7121</v>
      </c>
      <c r="E32" s="12">
        <v>33</v>
      </c>
      <c r="F32" s="12">
        <v>13</v>
      </c>
      <c r="G32" s="12"/>
      <c r="H32" s="12">
        <v>327</v>
      </c>
      <c r="I32" s="10">
        <f t="shared" si="5"/>
        <v>7494</v>
      </c>
      <c r="J32" s="22"/>
      <c r="K32" s="7">
        <v>1116</v>
      </c>
      <c r="L32" s="23">
        <v>1</v>
      </c>
      <c r="M32" s="23">
        <v>38</v>
      </c>
      <c r="N32" s="23"/>
      <c r="O32" s="23"/>
      <c r="P32" s="11">
        <f t="shared" si="6"/>
        <v>1155</v>
      </c>
      <c r="Q32" s="5">
        <f t="shared" si="7"/>
        <v>-6339</v>
      </c>
      <c r="S32" s="29"/>
    </row>
    <row r="33" spans="1:19" s="2" customFormat="1" x14ac:dyDescent="0.3">
      <c r="B33" s="20" t="s">
        <v>190</v>
      </c>
      <c r="C33" s="9" t="s">
        <v>45</v>
      </c>
      <c r="D33" s="25">
        <v>14707</v>
      </c>
      <c r="E33" s="12">
        <v>44</v>
      </c>
      <c r="F33" s="12">
        <v>283</v>
      </c>
      <c r="G33" s="12"/>
      <c r="H33" s="12">
        <v>343</v>
      </c>
      <c r="I33" s="10">
        <f t="shared" si="5"/>
        <v>15377</v>
      </c>
      <c r="J33" s="22"/>
      <c r="K33" s="7">
        <v>2482</v>
      </c>
      <c r="L33" s="23">
        <v>0</v>
      </c>
      <c r="M33" s="23">
        <v>8</v>
      </c>
      <c r="N33" s="23"/>
      <c r="O33" s="23"/>
      <c r="P33" s="11">
        <f t="shared" si="6"/>
        <v>2490</v>
      </c>
      <c r="Q33" s="5">
        <f t="shared" si="7"/>
        <v>-12887</v>
      </c>
    </row>
    <row r="34" spans="1:19" s="2" customFormat="1" x14ac:dyDescent="0.3">
      <c r="B34" s="20" t="s">
        <v>191</v>
      </c>
      <c r="C34" s="9" t="s">
        <v>46</v>
      </c>
      <c r="D34" s="25">
        <v>5542</v>
      </c>
      <c r="E34" s="12">
        <v>14</v>
      </c>
      <c r="F34" s="12">
        <v>82</v>
      </c>
      <c r="G34" s="12"/>
      <c r="H34" s="12">
        <v>16</v>
      </c>
      <c r="I34" s="10">
        <f t="shared" si="5"/>
        <v>5654</v>
      </c>
      <c r="J34" s="22"/>
      <c r="K34" s="7">
        <v>2778</v>
      </c>
      <c r="L34" s="23">
        <v>2</v>
      </c>
      <c r="M34" s="23">
        <v>8</v>
      </c>
      <c r="N34" s="23"/>
      <c r="O34" s="23"/>
      <c r="P34" s="11">
        <f t="shared" si="6"/>
        <v>2788</v>
      </c>
      <c r="Q34" s="5">
        <f t="shared" si="7"/>
        <v>-2866</v>
      </c>
    </row>
    <row r="35" spans="1:19" s="2" customFormat="1" x14ac:dyDescent="0.3">
      <c r="B35" s="20" t="s">
        <v>192</v>
      </c>
      <c r="C35" s="9" t="s">
        <v>47</v>
      </c>
      <c r="D35" s="25">
        <v>1582</v>
      </c>
      <c r="E35" s="12">
        <v>22</v>
      </c>
      <c r="F35" s="12">
        <v>148</v>
      </c>
      <c r="G35" s="12"/>
      <c r="H35" s="12">
        <v>309</v>
      </c>
      <c r="I35" s="10">
        <f t="shared" si="5"/>
        <v>2061</v>
      </c>
      <c r="J35" s="22"/>
      <c r="K35" s="7">
        <v>1671</v>
      </c>
      <c r="L35" s="23">
        <v>0</v>
      </c>
      <c r="M35" s="23">
        <v>66</v>
      </c>
      <c r="N35" s="23"/>
      <c r="O35" s="23"/>
      <c r="P35" s="11">
        <f t="shared" si="6"/>
        <v>1737</v>
      </c>
      <c r="Q35" s="5">
        <f t="shared" si="7"/>
        <v>-324</v>
      </c>
    </row>
    <row r="36" spans="1:19" s="2" customFormat="1" x14ac:dyDescent="0.3">
      <c r="B36" s="20" t="s">
        <v>48</v>
      </c>
      <c r="C36" s="9" t="s">
        <v>49</v>
      </c>
      <c r="D36" s="25">
        <v>1838</v>
      </c>
      <c r="E36" s="12">
        <v>11</v>
      </c>
      <c r="F36" s="12">
        <v>64</v>
      </c>
      <c r="G36" s="12"/>
      <c r="H36" s="12">
        <v>84</v>
      </c>
      <c r="I36" s="10">
        <f t="shared" si="5"/>
        <v>1997</v>
      </c>
      <c r="J36" s="22"/>
      <c r="K36" s="7">
        <v>2403</v>
      </c>
      <c r="L36" s="23">
        <v>1</v>
      </c>
      <c r="M36" s="23">
        <v>23</v>
      </c>
      <c r="N36" s="23"/>
      <c r="O36" s="23"/>
      <c r="P36" s="11">
        <f t="shared" si="6"/>
        <v>2427</v>
      </c>
      <c r="Q36" s="5">
        <f t="shared" si="7"/>
        <v>430</v>
      </c>
    </row>
    <row r="37" spans="1:19" s="2" customFormat="1" x14ac:dyDescent="0.3">
      <c r="B37" s="20" t="s">
        <v>193</v>
      </c>
      <c r="C37" s="9" t="s">
        <v>50</v>
      </c>
      <c r="D37" s="25">
        <v>3069</v>
      </c>
      <c r="E37" s="12">
        <v>8</v>
      </c>
      <c r="F37" s="12">
        <v>53</v>
      </c>
      <c r="G37" s="12"/>
      <c r="H37" s="12">
        <v>63</v>
      </c>
      <c r="I37" s="10">
        <f t="shared" si="5"/>
        <v>3193</v>
      </c>
      <c r="J37" s="22"/>
      <c r="K37" s="7">
        <v>1243</v>
      </c>
      <c r="L37" s="23">
        <v>0</v>
      </c>
      <c r="M37" s="23">
        <v>10</v>
      </c>
      <c r="N37" s="23"/>
      <c r="O37" s="23"/>
      <c r="P37" s="11">
        <f t="shared" si="6"/>
        <v>1253</v>
      </c>
      <c r="Q37" s="5">
        <f t="shared" si="7"/>
        <v>-1940</v>
      </c>
    </row>
    <row r="38" spans="1:19" s="2" customFormat="1" x14ac:dyDescent="0.3">
      <c r="B38" s="20" t="s">
        <v>194</v>
      </c>
      <c r="C38" s="9" t="s">
        <v>51</v>
      </c>
      <c r="D38" s="25">
        <v>19046</v>
      </c>
      <c r="E38" s="12">
        <v>27</v>
      </c>
      <c r="F38" s="12">
        <v>209</v>
      </c>
      <c r="G38" s="12"/>
      <c r="H38" s="12">
        <v>70</v>
      </c>
      <c r="I38" s="10">
        <f t="shared" si="5"/>
        <v>19352</v>
      </c>
      <c r="J38" s="22"/>
      <c r="K38" s="7">
        <v>11748</v>
      </c>
      <c r="L38" s="23">
        <v>0</v>
      </c>
      <c r="M38" s="23">
        <v>2</v>
      </c>
      <c r="N38" s="23"/>
      <c r="O38" s="23"/>
      <c r="P38" s="11">
        <f t="shared" si="6"/>
        <v>11750</v>
      </c>
      <c r="Q38" s="5">
        <f t="shared" si="7"/>
        <v>-7602</v>
      </c>
      <c r="S38" s="29"/>
    </row>
    <row r="39" spans="1:19" s="2" customFormat="1" x14ac:dyDescent="0.3">
      <c r="B39" s="20" t="s">
        <v>195</v>
      </c>
      <c r="C39" s="9" t="s">
        <v>52</v>
      </c>
      <c r="D39" s="25">
        <v>9261</v>
      </c>
      <c r="E39" s="12">
        <v>62</v>
      </c>
      <c r="F39" s="12">
        <v>494</v>
      </c>
      <c r="G39" s="12"/>
      <c r="H39" s="12">
        <v>2542</v>
      </c>
      <c r="I39" s="10">
        <f t="shared" si="5"/>
        <v>12359</v>
      </c>
      <c r="J39" s="22"/>
      <c r="K39" s="7">
        <v>2775</v>
      </c>
      <c r="L39" s="23">
        <v>0</v>
      </c>
      <c r="M39" s="23">
        <v>55</v>
      </c>
      <c r="N39" s="23"/>
      <c r="O39" s="23"/>
      <c r="P39" s="11">
        <f t="shared" si="6"/>
        <v>2830</v>
      </c>
      <c r="Q39" s="5">
        <f t="shared" si="7"/>
        <v>-9529</v>
      </c>
    </row>
    <row r="40" spans="1:19" s="2" customFormat="1" x14ac:dyDescent="0.3">
      <c r="B40" s="20" t="s">
        <v>196</v>
      </c>
      <c r="C40" s="9" t="s">
        <v>53</v>
      </c>
      <c r="D40" s="25">
        <v>5803</v>
      </c>
      <c r="E40" s="12">
        <v>15</v>
      </c>
      <c r="F40" s="12">
        <v>50</v>
      </c>
      <c r="G40" s="12"/>
      <c r="H40" s="12">
        <v>41</v>
      </c>
      <c r="I40" s="10">
        <f t="shared" si="5"/>
        <v>5909</v>
      </c>
      <c r="J40" s="22"/>
      <c r="K40" s="7">
        <v>1692</v>
      </c>
      <c r="L40" s="23">
        <v>0</v>
      </c>
      <c r="M40" s="23">
        <v>11</v>
      </c>
      <c r="N40" s="23"/>
      <c r="O40" s="23"/>
      <c r="P40" s="11">
        <f t="shared" si="6"/>
        <v>1703</v>
      </c>
      <c r="Q40" s="5">
        <f t="shared" si="7"/>
        <v>-4206</v>
      </c>
    </row>
    <row r="41" spans="1:19" s="2" customFormat="1" x14ac:dyDescent="0.3">
      <c r="B41" s="20" t="s">
        <v>197</v>
      </c>
      <c r="C41" s="9" t="s">
        <v>54</v>
      </c>
      <c r="D41" s="25">
        <v>3956</v>
      </c>
      <c r="E41" s="12">
        <v>2</v>
      </c>
      <c r="F41" s="12">
        <v>25</v>
      </c>
      <c r="G41" s="12"/>
      <c r="H41" s="12">
        <v>26</v>
      </c>
      <c r="I41" s="10">
        <f t="shared" si="5"/>
        <v>4009</v>
      </c>
      <c r="J41" s="22"/>
      <c r="K41" s="7">
        <v>928</v>
      </c>
      <c r="L41" s="23">
        <v>0</v>
      </c>
      <c r="M41" s="23">
        <v>23</v>
      </c>
      <c r="N41" s="23"/>
      <c r="O41" s="23"/>
      <c r="P41" s="11">
        <f t="shared" si="6"/>
        <v>951</v>
      </c>
      <c r="Q41" s="5">
        <f t="shared" si="7"/>
        <v>-3058</v>
      </c>
    </row>
    <row r="42" spans="1:19" s="2" customFormat="1" x14ac:dyDescent="0.3">
      <c r="B42" s="20" t="s">
        <v>198</v>
      </c>
      <c r="C42" s="9" t="s">
        <v>55</v>
      </c>
      <c r="D42" s="25">
        <v>30731</v>
      </c>
      <c r="E42" s="12">
        <v>2</v>
      </c>
      <c r="F42" s="12">
        <v>40</v>
      </c>
      <c r="G42" s="12"/>
      <c r="H42" s="12">
        <v>25</v>
      </c>
      <c r="I42" s="10">
        <f t="shared" si="5"/>
        <v>30798</v>
      </c>
      <c r="J42" s="22"/>
      <c r="K42" s="7">
        <v>14686</v>
      </c>
      <c r="L42" s="23">
        <v>0</v>
      </c>
      <c r="M42" s="23">
        <v>59</v>
      </c>
      <c r="N42" s="23"/>
      <c r="O42" s="23"/>
      <c r="P42" s="11">
        <f t="shared" si="6"/>
        <v>14745</v>
      </c>
      <c r="Q42" s="5">
        <f t="shared" si="7"/>
        <v>-16053</v>
      </c>
      <c r="S42" s="29"/>
    </row>
    <row r="43" spans="1:19" s="2" customFormat="1" x14ac:dyDescent="0.3">
      <c r="B43" s="20" t="s">
        <v>199</v>
      </c>
      <c r="C43" s="9" t="s">
        <v>56</v>
      </c>
      <c r="D43" s="25">
        <v>9970</v>
      </c>
      <c r="E43" s="12">
        <v>39</v>
      </c>
      <c r="F43" s="12">
        <v>299</v>
      </c>
      <c r="G43" s="12"/>
      <c r="H43" s="12">
        <v>686</v>
      </c>
      <c r="I43" s="10">
        <f t="shared" si="5"/>
        <v>10994</v>
      </c>
      <c r="J43" s="22"/>
      <c r="K43" s="7">
        <v>1824</v>
      </c>
      <c r="L43" s="23">
        <v>1</v>
      </c>
      <c r="M43" s="23">
        <v>11</v>
      </c>
      <c r="N43" s="23"/>
      <c r="O43" s="23"/>
      <c r="P43" s="11">
        <f t="shared" si="6"/>
        <v>1836</v>
      </c>
      <c r="Q43" s="5">
        <f t="shared" si="7"/>
        <v>-9158</v>
      </c>
    </row>
    <row r="44" spans="1:19" s="2" customFormat="1" x14ac:dyDescent="0.3">
      <c r="B44" s="20" t="s">
        <v>200</v>
      </c>
      <c r="C44" s="9" t="s">
        <v>57</v>
      </c>
      <c r="D44" s="25">
        <v>769</v>
      </c>
      <c r="E44" s="12">
        <v>1</v>
      </c>
      <c r="F44" s="12">
        <v>24</v>
      </c>
      <c r="G44" s="12"/>
      <c r="H44" s="12">
        <v>15</v>
      </c>
      <c r="I44" s="10">
        <f t="shared" si="5"/>
        <v>809</v>
      </c>
      <c r="J44" s="22"/>
      <c r="K44" s="7">
        <v>789</v>
      </c>
      <c r="L44" s="23">
        <v>1</v>
      </c>
      <c r="M44" s="23">
        <v>15</v>
      </c>
      <c r="N44" s="23"/>
      <c r="O44" s="23"/>
      <c r="P44" s="11">
        <f t="shared" si="6"/>
        <v>805</v>
      </c>
      <c r="Q44" s="5">
        <f t="shared" si="7"/>
        <v>-4</v>
      </c>
    </row>
    <row r="45" spans="1:19" s="2" customFormat="1" x14ac:dyDescent="0.3">
      <c r="B45" s="20" t="s">
        <v>323</v>
      </c>
      <c r="C45" s="9" t="s">
        <v>58</v>
      </c>
      <c r="D45" s="25">
        <v>4904</v>
      </c>
      <c r="E45" s="12">
        <v>14</v>
      </c>
      <c r="F45" s="12">
        <v>98</v>
      </c>
      <c r="G45" s="12"/>
      <c r="H45" s="12">
        <v>198</v>
      </c>
      <c r="I45" s="10">
        <f t="shared" si="5"/>
        <v>5214</v>
      </c>
      <c r="J45" s="22"/>
      <c r="K45" s="23">
        <v>1848</v>
      </c>
      <c r="L45" s="23">
        <v>1</v>
      </c>
      <c r="M45" s="23">
        <v>16</v>
      </c>
      <c r="N45" s="23"/>
      <c r="O45" s="23"/>
      <c r="P45" s="11">
        <f t="shared" si="6"/>
        <v>1865</v>
      </c>
      <c r="Q45" s="5">
        <f t="shared" si="7"/>
        <v>-3349</v>
      </c>
    </row>
    <row r="46" spans="1:19" x14ac:dyDescent="0.3">
      <c r="A46" s="2"/>
      <c r="B46" s="20" t="s">
        <v>201</v>
      </c>
      <c r="C46" s="9" t="s">
        <v>59</v>
      </c>
      <c r="D46" s="25">
        <v>10271</v>
      </c>
      <c r="E46" s="12">
        <v>8</v>
      </c>
      <c r="F46" s="6">
        <v>109</v>
      </c>
      <c r="G46" s="6"/>
      <c r="H46" s="12">
        <v>108</v>
      </c>
      <c r="I46" s="10">
        <f t="shared" si="5"/>
        <v>10496</v>
      </c>
      <c r="J46" s="4"/>
      <c r="K46" s="7">
        <v>3047</v>
      </c>
      <c r="L46" s="30">
        <v>0</v>
      </c>
      <c r="M46" s="7">
        <v>17</v>
      </c>
      <c r="N46" s="7"/>
      <c r="O46" s="7"/>
      <c r="P46" s="11">
        <f t="shared" si="6"/>
        <v>3064</v>
      </c>
      <c r="Q46" s="5">
        <f t="shared" si="7"/>
        <v>-7432</v>
      </c>
    </row>
    <row r="47" spans="1:19" s="2" customFormat="1" ht="15.6" x14ac:dyDescent="0.3">
      <c r="A47" s="13" t="s">
        <v>9</v>
      </c>
      <c r="B47" s="26" t="s">
        <v>18</v>
      </c>
      <c r="C47" s="14"/>
      <c r="D47" s="15">
        <f>SUM(D25:D46)</f>
        <v>151392</v>
      </c>
      <c r="E47" s="15">
        <f>SUM(E25:E46)</f>
        <v>425</v>
      </c>
      <c r="F47" s="15">
        <f>SUM(F25:F46)</f>
        <v>2547</v>
      </c>
      <c r="G47" s="15">
        <f>SUM(G25:G46)</f>
        <v>103</v>
      </c>
      <c r="H47" s="15">
        <f>SUM(H25:H46)</f>
        <v>6630</v>
      </c>
      <c r="I47" s="16">
        <f t="shared" si="5"/>
        <v>161097</v>
      </c>
      <c r="J47" s="24"/>
      <c r="K47" s="18">
        <f>SUM(K25:K46)</f>
        <v>151448</v>
      </c>
      <c r="L47" s="31">
        <f>SUM(L25:L46)</f>
        <v>444</v>
      </c>
      <c r="M47" s="18">
        <f>SUM(M25:M46)</f>
        <v>2818</v>
      </c>
      <c r="N47" s="18">
        <f>SUM(N27:N46)</f>
        <v>228</v>
      </c>
      <c r="O47" s="18"/>
      <c r="P47" s="11">
        <f t="shared" si="6"/>
        <v>154938</v>
      </c>
      <c r="Q47" s="19">
        <f t="shared" si="7"/>
        <v>-6159</v>
      </c>
    </row>
    <row r="50" spans="1:17" s="2" customFormat="1" x14ac:dyDescent="0.3">
      <c r="A50" s="2" t="s">
        <v>10</v>
      </c>
      <c r="B50" s="20" t="s">
        <v>7</v>
      </c>
      <c r="C50" s="9" t="s">
        <v>60</v>
      </c>
      <c r="D50" s="25">
        <v>85626</v>
      </c>
      <c r="E50" s="12">
        <v>0</v>
      </c>
      <c r="F50" s="12">
        <v>0</v>
      </c>
      <c r="G50" s="12"/>
      <c r="H50" s="12" t="s">
        <v>305</v>
      </c>
      <c r="I50" s="10">
        <f>SUM(D50:H50)</f>
        <v>85626</v>
      </c>
      <c r="J50" s="22"/>
      <c r="K50" s="23">
        <v>48249</v>
      </c>
      <c r="L50" s="23"/>
      <c r="M50" s="23"/>
      <c r="N50" s="23"/>
      <c r="O50" s="23"/>
      <c r="P50" s="11">
        <f>SUM(K50:O50)</f>
        <v>48249</v>
      </c>
      <c r="Q50" s="5">
        <f>P50-I50</f>
        <v>-37377</v>
      </c>
    </row>
    <row r="51" spans="1:17" x14ac:dyDescent="0.3">
      <c r="A51" s="2"/>
      <c r="B51" s="20" t="s">
        <v>324</v>
      </c>
      <c r="C51" s="9" t="s">
        <v>61</v>
      </c>
      <c r="D51" s="25">
        <v>48249</v>
      </c>
      <c r="E51" s="12">
        <v>0</v>
      </c>
      <c r="F51" s="6">
        <v>1296</v>
      </c>
      <c r="G51" s="6">
        <f>38+7</f>
        <v>45</v>
      </c>
      <c r="H51" s="12">
        <v>3799</v>
      </c>
      <c r="I51" s="10">
        <f>SUM(D51:H51)</f>
        <v>53389</v>
      </c>
      <c r="J51" s="4"/>
      <c r="K51" s="23">
        <v>85626</v>
      </c>
      <c r="L51" s="30"/>
      <c r="M51" s="7">
        <v>603</v>
      </c>
      <c r="N51" s="7">
        <v>27</v>
      </c>
      <c r="O51" s="7"/>
      <c r="P51" s="11">
        <f>SUM(K51:O51)</f>
        <v>86256</v>
      </c>
      <c r="Q51" s="5">
        <f>P51-I51</f>
        <v>32867</v>
      </c>
    </row>
    <row r="52" spans="1:17" s="34" customFormat="1" ht="15.6" x14ac:dyDescent="0.3">
      <c r="A52" s="13" t="s">
        <v>10</v>
      </c>
      <c r="B52" s="13" t="s">
        <v>18</v>
      </c>
      <c r="C52" s="32"/>
      <c r="D52" s="15">
        <f>SUM(D50:D51)</f>
        <v>133875</v>
      </c>
      <c r="E52" s="33">
        <f t="shared" ref="E52:N52" si="8">SUM(E50:E51)</f>
        <v>0</v>
      </c>
      <c r="F52" s="16">
        <f t="shared" si="8"/>
        <v>1296</v>
      </c>
      <c r="G52" s="16">
        <f t="shared" si="8"/>
        <v>45</v>
      </c>
      <c r="H52" s="16">
        <f t="shared" si="8"/>
        <v>3799</v>
      </c>
      <c r="I52" s="16">
        <f>SUM(D52:H52)</f>
        <v>139015</v>
      </c>
      <c r="J52" s="24"/>
      <c r="K52" s="18">
        <f t="shared" si="8"/>
        <v>133875</v>
      </c>
      <c r="L52" s="31">
        <f t="shared" si="8"/>
        <v>0</v>
      </c>
      <c r="M52" s="18">
        <f t="shared" si="8"/>
        <v>603</v>
      </c>
      <c r="N52" s="18">
        <f t="shared" si="8"/>
        <v>27</v>
      </c>
      <c r="O52" s="18"/>
      <c r="P52" s="18">
        <f>SUM(K52:O52)</f>
        <v>134505</v>
      </c>
      <c r="Q52" s="19">
        <f>P52-I52</f>
        <v>-4510</v>
      </c>
    </row>
    <row r="55" spans="1:17" s="2" customFormat="1" x14ac:dyDescent="0.3">
      <c r="A55" s="2" t="s">
        <v>11</v>
      </c>
      <c r="B55" s="20" t="s">
        <v>62</v>
      </c>
      <c r="C55" s="9" t="s">
        <v>63</v>
      </c>
      <c r="D55" s="25"/>
      <c r="E55" s="12">
        <v>0</v>
      </c>
      <c r="F55" s="12">
        <v>0</v>
      </c>
      <c r="G55" s="12"/>
      <c r="H55" s="12"/>
      <c r="I55" s="10">
        <f t="shared" ref="I55:I71" si="9">SUM(D55:H55)</f>
        <v>0</v>
      </c>
      <c r="J55" s="22"/>
      <c r="K55" s="23"/>
      <c r="L55" s="23">
        <v>0</v>
      </c>
      <c r="M55" s="23">
        <v>0</v>
      </c>
      <c r="N55" s="23"/>
      <c r="O55" s="35"/>
      <c r="P55" s="11"/>
      <c r="Q55" s="5">
        <f t="shared" ref="Q55:Q71" si="10">P55-I55</f>
        <v>0</v>
      </c>
    </row>
    <row r="56" spans="1:17" s="2" customFormat="1" x14ac:dyDescent="0.3">
      <c r="B56" s="20" t="s">
        <v>202</v>
      </c>
      <c r="C56" s="9" t="s">
        <v>64</v>
      </c>
      <c r="D56" s="25">
        <v>14627</v>
      </c>
      <c r="E56" s="12">
        <v>51</v>
      </c>
      <c r="F56" s="12">
        <v>453</v>
      </c>
      <c r="G56" s="12">
        <v>76</v>
      </c>
      <c r="H56" s="12">
        <v>496</v>
      </c>
      <c r="I56" s="10">
        <f t="shared" si="9"/>
        <v>15703</v>
      </c>
      <c r="J56" s="22"/>
      <c r="K56" s="23">
        <v>12566</v>
      </c>
      <c r="L56" s="23">
        <v>204</v>
      </c>
      <c r="M56" s="23">
        <v>1315</v>
      </c>
      <c r="N56" s="23">
        <v>80</v>
      </c>
      <c r="O56" s="35"/>
      <c r="P56" s="11"/>
      <c r="Q56" s="5">
        <f t="shared" si="10"/>
        <v>-15703</v>
      </c>
    </row>
    <row r="57" spans="1:17" s="2" customFormat="1" x14ac:dyDescent="0.3">
      <c r="B57" s="20" t="s">
        <v>203</v>
      </c>
      <c r="C57" s="9" t="s">
        <v>65</v>
      </c>
      <c r="D57" s="25">
        <v>0</v>
      </c>
      <c r="E57" s="12">
        <v>96</v>
      </c>
      <c r="F57" s="12">
        <v>256</v>
      </c>
      <c r="G57" s="12"/>
      <c r="H57" s="12">
        <v>122</v>
      </c>
      <c r="I57" s="10">
        <f t="shared" si="9"/>
        <v>474</v>
      </c>
      <c r="J57" s="22"/>
      <c r="K57" s="23">
        <v>0</v>
      </c>
      <c r="L57" s="23">
        <v>196</v>
      </c>
      <c r="M57" s="23">
        <v>336</v>
      </c>
      <c r="N57" s="23"/>
      <c r="O57" s="35"/>
      <c r="P57" s="11"/>
      <c r="Q57" s="5">
        <f t="shared" si="10"/>
        <v>-474</v>
      </c>
    </row>
    <row r="58" spans="1:17" s="2" customFormat="1" x14ac:dyDescent="0.3">
      <c r="B58" s="36" t="s">
        <v>205</v>
      </c>
      <c r="C58" s="37" t="s">
        <v>204</v>
      </c>
      <c r="D58" s="25"/>
      <c r="E58" s="38" t="s">
        <v>309</v>
      </c>
      <c r="F58" s="38" t="s">
        <v>309</v>
      </c>
      <c r="G58" s="12"/>
      <c r="H58" s="12">
        <v>615</v>
      </c>
      <c r="I58" s="10">
        <f t="shared" si="9"/>
        <v>615</v>
      </c>
      <c r="J58" s="22"/>
      <c r="K58" s="23"/>
      <c r="L58" s="39" t="s">
        <v>309</v>
      </c>
      <c r="M58" s="39" t="s">
        <v>309</v>
      </c>
      <c r="N58" s="23"/>
      <c r="O58" s="35"/>
      <c r="P58" s="11"/>
      <c r="Q58" s="5">
        <f t="shared" si="10"/>
        <v>-615</v>
      </c>
    </row>
    <row r="59" spans="1:17" s="2" customFormat="1" x14ac:dyDescent="0.3">
      <c r="B59" s="20" t="s">
        <v>206</v>
      </c>
      <c r="C59" s="9" t="s">
        <v>66</v>
      </c>
      <c r="D59" s="25"/>
      <c r="E59" s="12">
        <v>21</v>
      </c>
      <c r="F59" s="12">
        <v>26</v>
      </c>
      <c r="G59" s="12"/>
      <c r="H59" s="12">
        <v>94</v>
      </c>
      <c r="I59" s="10">
        <f t="shared" si="9"/>
        <v>141</v>
      </c>
      <c r="J59" s="22"/>
      <c r="K59" s="23"/>
      <c r="L59" s="23">
        <v>17</v>
      </c>
      <c r="M59" s="23">
        <v>41</v>
      </c>
      <c r="N59" s="23"/>
      <c r="O59" s="35"/>
      <c r="P59" s="11"/>
      <c r="Q59" s="5">
        <f t="shared" si="10"/>
        <v>-141</v>
      </c>
    </row>
    <row r="60" spans="1:17" s="2" customFormat="1" x14ac:dyDescent="0.3">
      <c r="B60" s="20" t="s">
        <v>207</v>
      </c>
      <c r="C60" s="9" t="s">
        <v>67</v>
      </c>
      <c r="D60" s="25">
        <v>1809</v>
      </c>
      <c r="E60" s="40">
        <v>460</v>
      </c>
      <c r="F60" s="40">
        <v>303</v>
      </c>
      <c r="G60" s="40"/>
      <c r="H60" s="40">
        <v>315</v>
      </c>
      <c r="I60" s="41">
        <f t="shared" si="9"/>
        <v>2887</v>
      </c>
      <c r="J60" s="42"/>
      <c r="K60" s="43">
        <v>1070</v>
      </c>
      <c r="L60" s="43">
        <v>21</v>
      </c>
      <c r="M60" s="43">
        <v>52</v>
      </c>
      <c r="N60" s="43"/>
      <c r="O60" s="44"/>
      <c r="P60" s="45"/>
      <c r="Q60" s="46">
        <f t="shared" si="10"/>
        <v>-2887</v>
      </c>
    </row>
    <row r="61" spans="1:17" s="2" customFormat="1" x14ac:dyDescent="0.3">
      <c r="B61" s="20" t="s">
        <v>208</v>
      </c>
      <c r="C61" s="9" t="s">
        <v>68</v>
      </c>
      <c r="D61" s="25">
        <v>7213</v>
      </c>
      <c r="E61" s="12">
        <v>12</v>
      </c>
      <c r="F61" s="12">
        <v>28</v>
      </c>
      <c r="G61" s="12"/>
      <c r="H61" s="12">
        <v>251</v>
      </c>
      <c r="I61" s="10">
        <f t="shared" si="9"/>
        <v>7504</v>
      </c>
      <c r="J61" s="22"/>
      <c r="K61" s="23">
        <v>8000</v>
      </c>
      <c r="L61" s="43">
        <v>55</v>
      </c>
      <c r="M61" s="23">
        <v>95</v>
      </c>
      <c r="N61" s="23"/>
      <c r="O61" s="35"/>
      <c r="P61" s="11"/>
      <c r="Q61" s="5">
        <f t="shared" si="10"/>
        <v>-7504</v>
      </c>
    </row>
    <row r="62" spans="1:17" s="2" customFormat="1" x14ac:dyDescent="0.3">
      <c r="B62" s="36" t="s">
        <v>210</v>
      </c>
      <c r="C62" s="37" t="s">
        <v>209</v>
      </c>
      <c r="D62" s="25"/>
      <c r="E62" s="38" t="s">
        <v>309</v>
      </c>
      <c r="F62" s="38" t="s">
        <v>309</v>
      </c>
      <c r="G62" s="12"/>
      <c r="H62" s="12">
        <v>424</v>
      </c>
      <c r="I62" s="10">
        <f t="shared" si="9"/>
        <v>424</v>
      </c>
      <c r="J62" s="22"/>
      <c r="K62" s="23"/>
      <c r="L62" s="39" t="s">
        <v>309</v>
      </c>
      <c r="M62" s="39" t="s">
        <v>309</v>
      </c>
      <c r="N62" s="23"/>
      <c r="O62" s="35"/>
      <c r="P62" s="11"/>
      <c r="Q62" s="5">
        <f t="shared" si="10"/>
        <v>-424</v>
      </c>
    </row>
    <row r="63" spans="1:17" s="2" customFormat="1" x14ac:dyDescent="0.3">
      <c r="B63" s="20" t="s">
        <v>211</v>
      </c>
      <c r="C63" s="9" t="s">
        <v>69</v>
      </c>
      <c r="D63" s="25">
        <v>10825</v>
      </c>
      <c r="E63" s="12">
        <v>15</v>
      </c>
      <c r="F63" s="12">
        <v>55</v>
      </c>
      <c r="G63" s="12"/>
      <c r="H63" s="12">
        <v>168</v>
      </c>
      <c r="I63" s="10">
        <f t="shared" si="9"/>
        <v>11063</v>
      </c>
      <c r="J63" s="22"/>
      <c r="K63" s="23">
        <v>9570</v>
      </c>
      <c r="L63" s="23">
        <v>32</v>
      </c>
      <c r="M63" s="23">
        <v>43</v>
      </c>
      <c r="N63" s="23"/>
      <c r="O63" s="35"/>
      <c r="P63" s="11"/>
      <c r="Q63" s="5">
        <f t="shared" si="10"/>
        <v>-11063</v>
      </c>
    </row>
    <row r="64" spans="1:17" s="2" customFormat="1" x14ac:dyDescent="0.3">
      <c r="B64" s="20" t="s">
        <v>212</v>
      </c>
      <c r="C64" s="9" t="s">
        <v>70</v>
      </c>
      <c r="D64" s="25">
        <v>6615</v>
      </c>
      <c r="E64" s="12">
        <v>7</v>
      </c>
      <c r="F64" s="12">
        <v>85</v>
      </c>
      <c r="G64" s="12"/>
      <c r="H64" s="12">
        <v>133</v>
      </c>
      <c r="I64" s="10">
        <f t="shared" si="9"/>
        <v>6840</v>
      </c>
      <c r="J64" s="22"/>
      <c r="K64" s="23">
        <v>7016</v>
      </c>
      <c r="L64" s="23">
        <v>26</v>
      </c>
      <c r="M64" s="23">
        <v>48</v>
      </c>
      <c r="N64" s="23"/>
      <c r="O64" s="35"/>
      <c r="P64" s="11"/>
      <c r="Q64" s="5">
        <f t="shared" si="10"/>
        <v>-6840</v>
      </c>
    </row>
    <row r="65" spans="1:17" s="2" customFormat="1" x14ac:dyDescent="0.3">
      <c r="B65" s="20" t="s">
        <v>213</v>
      </c>
      <c r="C65" s="9" t="s">
        <v>71</v>
      </c>
      <c r="D65" s="25">
        <v>3276</v>
      </c>
      <c r="E65" s="12">
        <v>3</v>
      </c>
      <c r="F65" s="12">
        <v>31</v>
      </c>
      <c r="G65" s="12"/>
      <c r="H65" s="12">
        <v>132</v>
      </c>
      <c r="I65" s="10">
        <f t="shared" si="9"/>
        <v>3442</v>
      </c>
      <c r="J65" s="22"/>
      <c r="K65" s="23">
        <v>3884</v>
      </c>
      <c r="L65" s="23">
        <v>27</v>
      </c>
      <c r="M65" s="23">
        <v>33</v>
      </c>
      <c r="N65" s="23"/>
      <c r="O65" s="35"/>
      <c r="P65" s="11"/>
      <c r="Q65" s="5">
        <f t="shared" si="10"/>
        <v>-3442</v>
      </c>
    </row>
    <row r="66" spans="1:17" s="2" customFormat="1" x14ac:dyDescent="0.3">
      <c r="B66" s="28" t="s">
        <v>214</v>
      </c>
      <c r="C66" s="9" t="s">
        <v>72</v>
      </c>
      <c r="D66" s="25">
        <v>6448</v>
      </c>
      <c r="E66" s="12">
        <v>4</v>
      </c>
      <c r="F66" s="12">
        <v>41</v>
      </c>
      <c r="G66" s="12"/>
      <c r="H66" s="12">
        <v>379</v>
      </c>
      <c r="I66" s="10">
        <f t="shared" si="9"/>
        <v>6872</v>
      </c>
      <c r="J66" s="22"/>
      <c r="K66" s="23">
        <v>7904</v>
      </c>
      <c r="L66" s="23">
        <v>13</v>
      </c>
      <c r="M66" s="23">
        <v>31</v>
      </c>
      <c r="N66" s="23"/>
      <c r="O66" s="35"/>
      <c r="P66" s="11"/>
      <c r="Q66" s="5">
        <f t="shared" si="10"/>
        <v>-6872</v>
      </c>
    </row>
    <row r="67" spans="1:17" x14ac:dyDescent="0.3">
      <c r="A67" s="2"/>
      <c r="B67" s="20" t="s">
        <v>215</v>
      </c>
      <c r="C67" s="9" t="s">
        <v>73</v>
      </c>
      <c r="D67" s="25">
        <v>11768</v>
      </c>
      <c r="E67" s="12">
        <v>5</v>
      </c>
      <c r="F67" s="12">
        <v>88</v>
      </c>
      <c r="G67" s="12"/>
      <c r="H67" s="12">
        <v>61</v>
      </c>
      <c r="I67" s="10">
        <f t="shared" si="9"/>
        <v>11922</v>
      </c>
      <c r="J67" s="4"/>
      <c r="K67" s="23">
        <v>12089</v>
      </c>
      <c r="L67" s="23">
        <v>72</v>
      </c>
      <c r="M67" s="23">
        <v>127</v>
      </c>
      <c r="N67" s="23"/>
      <c r="O67" s="35"/>
      <c r="P67" s="11"/>
      <c r="Q67" s="5">
        <f t="shared" si="10"/>
        <v>-11922</v>
      </c>
    </row>
    <row r="68" spans="1:17" s="2" customFormat="1" x14ac:dyDescent="0.3">
      <c r="B68" s="20" t="s">
        <v>216</v>
      </c>
      <c r="C68" s="9" t="s">
        <v>74</v>
      </c>
      <c r="D68" s="25">
        <v>1843</v>
      </c>
      <c r="E68" s="12">
        <v>0</v>
      </c>
      <c r="F68" s="12">
        <v>9</v>
      </c>
      <c r="G68" s="12"/>
      <c r="H68" s="12">
        <v>2</v>
      </c>
      <c r="I68" s="10">
        <f t="shared" si="9"/>
        <v>1854</v>
      </c>
      <c r="J68" s="22"/>
      <c r="K68" s="23">
        <v>1801</v>
      </c>
      <c r="L68" s="23">
        <v>6</v>
      </c>
      <c r="M68" s="23">
        <v>6</v>
      </c>
      <c r="N68" s="23"/>
      <c r="O68" s="35"/>
      <c r="P68" s="11"/>
      <c r="Q68" s="5">
        <f t="shared" si="10"/>
        <v>-1854</v>
      </c>
    </row>
    <row r="69" spans="1:17" s="2" customFormat="1" x14ac:dyDescent="0.3">
      <c r="B69" s="20" t="s">
        <v>217</v>
      </c>
      <c r="C69" s="9" t="s">
        <v>75</v>
      </c>
      <c r="D69" s="25">
        <v>3412</v>
      </c>
      <c r="E69" s="12">
        <v>3</v>
      </c>
      <c r="F69" s="12">
        <v>30</v>
      </c>
      <c r="G69" s="12"/>
      <c r="H69" s="12">
        <v>8</v>
      </c>
      <c r="I69" s="10">
        <f t="shared" si="9"/>
        <v>3453</v>
      </c>
      <c r="J69" s="22"/>
      <c r="K69" s="23">
        <v>3342</v>
      </c>
      <c r="L69" s="23">
        <v>5</v>
      </c>
      <c r="M69" s="23">
        <v>15</v>
      </c>
      <c r="N69" s="23"/>
      <c r="O69" s="35"/>
      <c r="P69" s="11"/>
      <c r="Q69" s="5">
        <f t="shared" si="10"/>
        <v>-3453</v>
      </c>
    </row>
    <row r="70" spans="1:17" s="2" customFormat="1" x14ac:dyDescent="0.3">
      <c r="B70" s="20" t="s">
        <v>218</v>
      </c>
      <c r="C70" s="9" t="s">
        <v>76</v>
      </c>
      <c r="D70" s="25">
        <v>2066</v>
      </c>
      <c r="E70" s="12">
        <v>5</v>
      </c>
      <c r="F70" s="12">
        <v>17</v>
      </c>
      <c r="G70" s="12"/>
      <c r="H70" s="12">
        <v>17</v>
      </c>
      <c r="I70" s="10">
        <f t="shared" si="9"/>
        <v>2105</v>
      </c>
      <c r="J70" s="22"/>
      <c r="K70" s="23">
        <v>2477</v>
      </c>
      <c r="L70" s="23">
        <v>8</v>
      </c>
      <c r="M70" s="23">
        <v>31</v>
      </c>
      <c r="N70" s="23"/>
      <c r="O70" s="35"/>
      <c r="P70" s="11"/>
      <c r="Q70" s="5">
        <f t="shared" si="10"/>
        <v>-2105</v>
      </c>
    </row>
    <row r="71" spans="1:17" s="13" customFormat="1" ht="15.6" x14ac:dyDescent="0.3">
      <c r="A71" s="13" t="s">
        <v>11</v>
      </c>
      <c r="B71" s="13" t="s">
        <v>18</v>
      </c>
      <c r="C71" s="14"/>
      <c r="D71" s="15">
        <f t="shared" ref="D71:H71" si="11">SUM(D55:D70)</f>
        <v>69902</v>
      </c>
      <c r="E71" s="15">
        <f t="shared" si="11"/>
        <v>682</v>
      </c>
      <c r="F71" s="15">
        <f t="shared" si="11"/>
        <v>1422</v>
      </c>
      <c r="G71" s="15">
        <f t="shared" si="11"/>
        <v>76</v>
      </c>
      <c r="H71" s="15">
        <f t="shared" si="11"/>
        <v>3217</v>
      </c>
      <c r="I71" s="16">
        <f t="shared" si="9"/>
        <v>75299</v>
      </c>
      <c r="J71" s="22"/>
      <c r="K71" s="17">
        <f t="shared" ref="K71:O71" si="12">SUM(K55:K70)</f>
        <v>69719</v>
      </c>
      <c r="L71" s="17">
        <f t="shared" si="12"/>
        <v>682</v>
      </c>
      <c r="M71" s="17">
        <f t="shared" si="12"/>
        <v>2173</v>
      </c>
      <c r="N71" s="17">
        <f t="shared" si="12"/>
        <v>80</v>
      </c>
      <c r="O71" s="17">
        <f t="shared" si="12"/>
        <v>0</v>
      </c>
      <c r="P71" s="17">
        <f>SUM(K71:O71)</f>
        <v>72654</v>
      </c>
      <c r="Q71" s="19">
        <f t="shared" si="10"/>
        <v>-2645</v>
      </c>
    </row>
    <row r="74" spans="1:17" s="2" customFormat="1" x14ac:dyDescent="0.3">
      <c r="A74" s="2" t="s">
        <v>12</v>
      </c>
      <c r="B74" s="20" t="s">
        <v>310</v>
      </c>
      <c r="C74" s="9" t="s">
        <v>311</v>
      </c>
      <c r="D74" s="47"/>
      <c r="E74" s="12">
        <v>0</v>
      </c>
      <c r="F74" s="12">
        <v>0</v>
      </c>
      <c r="G74" s="12"/>
      <c r="H74" s="12"/>
      <c r="I74" s="10">
        <f>SUM(D74:H74)</f>
        <v>0</v>
      </c>
      <c r="J74" s="22"/>
      <c r="K74" s="48"/>
      <c r="L74" s="23">
        <v>0</v>
      </c>
      <c r="M74" s="23">
        <v>0</v>
      </c>
      <c r="N74" s="23"/>
      <c r="O74" s="35"/>
      <c r="P74" s="11">
        <f>SUM(K74:O74)</f>
        <v>0</v>
      </c>
      <c r="Q74" s="5">
        <f>P74-I74</f>
        <v>0</v>
      </c>
    </row>
    <row r="75" spans="1:17" s="2" customFormat="1" x14ac:dyDescent="0.3">
      <c r="B75" s="20" t="s">
        <v>219</v>
      </c>
      <c r="C75" s="9" t="s">
        <v>77</v>
      </c>
      <c r="D75" s="25"/>
      <c r="E75" s="12">
        <v>15</v>
      </c>
      <c r="F75" s="12">
        <v>28</v>
      </c>
      <c r="G75" s="12">
        <v>19</v>
      </c>
      <c r="H75" s="12">
        <v>555</v>
      </c>
      <c r="I75" s="10">
        <f t="shared" ref="I75:I92" si="13">SUM(D75:H75)</f>
        <v>617</v>
      </c>
      <c r="J75" s="22"/>
      <c r="K75" s="23"/>
      <c r="L75" s="23">
        <v>288</v>
      </c>
      <c r="M75" s="23">
        <v>438</v>
      </c>
      <c r="N75" s="23">
        <v>30</v>
      </c>
      <c r="O75" s="35"/>
      <c r="P75" s="11"/>
      <c r="Q75" s="5"/>
    </row>
    <row r="76" spans="1:17" s="2" customFormat="1" x14ac:dyDescent="0.3">
      <c r="B76" s="28" t="s">
        <v>220</v>
      </c>
      <c r="C76" s="9" t="s">
        <v>78</v>
      </c>
      <c r="D76" s="25"/>
      <c r="E76" s="12">
        <v>374</v>
      </c>
      <c r="F76" s="12">
        <v>708</v>
      </c>
      <c r="G76" s="12">
        <v>26</v>
      </c>
      <c r="H76" s="12">
        <v>227</v>
      </c>
      <c r="I76" s="10">
        <f t="shared" si="13"/>
        <v>1335</v>
      </c>
      <c r="J76" s="22"/>
      <c r="K76" s="23"/>
      <c r="L76" s="23">
        <v>421</v>
      </c>
      <c r="M76" s="23">
        <v>421</v>
      </c>
      <c r="N76" s="23">
        <v>144</v>
      </c>
      <c r="O76" s="35"/>
      <c r="P76" s="11"/>
      <c r="Q76" s="5"/>
    </row>
    <row r="77" spans="1:17" s="2" customFormat="1" x14ac:dyDescent="0.3">
      <c r="B77" s="20" t="s">
        <v>221</v>
      </c>
      <c r="C77" s="9" t="s">
        <v>79</v>
      </c>
      <c r="D77" s="25"/>
      <c r="E77" s="12">
        <v>215</v>
      </c>
      <c r="F77" s="12">
        <v>362</v>
      </c>
      <c r="G77" s="12"/>
      <c r="H77" s="12">
        <v>810</v>
      </c>
      <c r="I77" s="10">
        <f t="shared" si="13"/>
        <v>1387</v>
      </c>
      <c r="J77" s="22"/>
      <c r="K77" s="23"/>
      <c r="L77" s="23">
        <v>334</v>
      </c>
      <c r="M77" s="23">
        <v>272</v>
      </c>
      <c r="N77" s="23"/>
      <c r="O77" s="35"/>
      <c r="P77" s="11"/>
      <c r="Q77" s="5"/>
    </row>
    <row r="78" spans="1:17" s="2" customFormat="1" x14ac:dyDescent="0.3">
      <c r="B78" s="20" t="s">
        <v>325</v>
      </c>
      <c r="C78" s="9" t="s">
        <v>80</v>
      </c>
      <c r="D78" s="25"/>
      <c r="E78" s="12">
        <v>205</v>
      </c>
      <c r="F78" s="12">
        <v>236</v>
      </c>
      <c r="G78" s="12"/>
      <c r="H78" s="12">
        <v>1099</v>
      </c>
      <c r="I78" s="10">
        <f t="shared" si="13"/>
        <v>1540</v>
      </c>
      <c r="J78" s="22"/>
      <c r="K78" s="23"/>
      <c r="L78" s="23">
        <v>49</v>
      </c>
      <c r="M78" s="23">
        <v>29</v>
      </c>
      <c r="N78" s="23"/>
      <c r="O78" s="35"/>
      <c r="P78" s="11">
        <f t="shared" ref="P78:P93" si="14">SUM(K78:O78)</f>
        <v>78</v>
      </c>
      <c r="Q78" s="5">
        <f t="shared" ref="Q78:Q93" si="15">P78-I78</f>
        <v>-1462</v>
      </c>
    </row>
    <row r="79" spans="1:17" s="2" customFormat="1" x14ac:dyDescent="0.3">
      <c r="B79" s="20" t="s">
        <v>222</v>
      </c>
      <c r="C79" s="9" t="s">
        <v>81</v>
      </c>
      <c r="D79" s="25"/>
      <c r="E79" s="12">
        <v>134</v>
      </c>
      <c r="F79" s="12">
        <v>160</v>
      </c>
      <c r="G79" s="12"/>
      <c r="H79" s="12">
        <v>70</v>
      </c>
      <c r="I79" s="10">
        <f t="shared" si="13"/>
        <v>364</v>
      </c>
      <c r="J79" s="22"/>
      <c r="K79" s="23"/>
      <c r="L79" s="23">
        <v>63</v>
      </c>
      <c r="M79" s="23">
        <v>46</v>
      </c>
      <c r="N79" s="23"/>
      <c r="O79" s="35"/>
      <c r="P79" s="11">
        <f t="shared" si="14"/>
        <v>109</v>
      </c>
      <c r="Q79" s="5">
        <f t="shared" si="15"/>
        <v>-255</v>
      </c>
    </row>
    <row r="80" spans="1:17" s="2" customFormat="1" x14ac:dyDescent="0.3">
      <c r="B80" s="20" t="s">
        <v>223</v>
      </c>
      <c r="C80" s="9" t="s">
        <v>82</v>
      </c>
      <c r="D80" s="25"/>
      <c r="E80" s="12">
        <v>44</v>
      </c>
      <c r="F80" s="12">
        <v>74</v>
      </c>
      <c r="G80" s="12"/>
      <c r="H80" s="12">
        <v>304</v>
      </c>
      <c r="I80" s="10">
        <f t="shared" si="13"/>
        <v>422</v>
      </c>
      <c r="J80" s="22"/>
      <c r="K80" s="23"/>
      <c r="L80" s="23">
        <v>172</v>
      </c>
      <c r="M80" s="23">
        <v>52</v>
      </c>
      <c r="N80" s="23"/>
      <c r="O80" s="35"/>
      <c r="P80" s="11">
        <f t="shared" si="14"/>
        <v>224</v>
      </c>
      <c r="Q80" s="5">
        <f t="shared" si="15"/>
        <v>-198</v>
      </c>
    </row>
    <row r="81" spans="1:17" s="2" customFormat="1" x14ac:dyDescent="0.3">
      <c r="B81" s="20" t="s">
        <v>224</v>
      </c>
      <c r="C81" s="9" t="s">
        <v>83</v>
      </c>
      <c r="D81" s="25">
        <v>201</v>
      </c>
      <c r="E81" s="12">
        <v>289</v>
      </c>
      <c r="F81" s="12">
        <v>216</v>
      </c>
      <c r="G81" s="12"/>
      <c r="H81" s="12">
        <v>649</v>
      </c>
      <c r="I81" s="10">
        <f t="shared" si="13"/>
        <v>1355</v>
      </c>
      <c r="J81" s="22"/>
      <c r="K81" s="23">
        <v>239</v>
      </c>
      <c r="L81" s="23">
        <v>872</v>
      </c>
      <c r="M81" s="23">
        <v>871</v>
      </c>
      <c r="N81" s="23"/>
      <c r="O81" s="35"/>
      <c r="P81" s="11">
        <f t="shared" si="14"/>
        <v>1982</v>
      </c>
      <c r="Q81" s="5">
        <f t="shared" si="15"/>
        <v>627</v>
      </c>
    </row>
    <row r="82" spans="1:17" s="2" customFormat="1" x14ac:dyDescent="0.3">
      <c r="B82" s="20" t="s">
        <v>326</v>
      </c>
      <c r="C82" s="9" t="s">
        <v>84</v>
      </c>
      <c r="D82" s="25"/>
      <c r="E82" s="12">
        <v>630</v>
      </c>
      <c r="F82" s="12">
        <v>863</v>
      </c>
      <c r="G82" s="12"/>
      <c r="H82" s="12">
        <v>1416</v>
      </c>
      <c r="I82" s="10">
        <f t="shared" si="13"/>
        <v>2909</v>
      </c>
      <c r="J82" s="22"/>
      <c r="K82" s="23"/>
      <c r="L82" s="23">
        <v>462</v>
      </c>
      <c r="M82" s="23">
        <v>342</v>
      </c>
      <c r="N82" s="23"/>
      <c r="O82" s="35"/>
      <c r="P82" s="11">
        <f t="shared" si="14"/>
        <v>804</v>
      </c>
      <c r="Q82" s="5">
        <f t="shared" si="15"/>
        <v>-2105</v>
      </c>
    </row>
    <row r="83" spans="1:17" s="2" customFormat="1" x14ac:dyDescent="0.3">
      <c r="B83" s="20" t="s">
        <v>328</v>
      </c>
      <c r="C83" s="37" t="s">
        <v>85</v>
      </c>
      <c r="D83" s="25"/>
      <c r="E83" s="12">
        <v>253</v>
      </c>
      <c r="F83" s="12">
        <v>253</v>
      </c>
      <c r="G83" s="12"/>
      <c r="H83" s="12">
        <v>0</v>
      </c>
      <c r="I83" s="10">
        <f t="shared" si="13"/>
        <v>506</v>
      </c>
      <c r="J83" s="22"/>
      <c r="K83" s="23"/>
      <c r="L83" s="23">
        <v>1</v>
      </c>
      <c r="M83" s="23">
        <v>1</v>
      </c>
      <c r="N83" s="23"/>
      <c r="O83" s="35"/>
      <c r="P83" s="11">
        <f t="shared" si="14"/>
        <v>2</v>
      </c>
      <c r="Q83" s="5">
        <f t="shared" si="15"/>
        <v>-504</v>
      </c>
    </row>
    <row r="84" spans="1:17" s="2" customFormat="1" x14ac:dyDescent="0.3">
      <c r="B84" s="20" t="s">
        <v>225</v>
      </c>
      <c r="C84" s="9" t="s">
        <v>86</v>
      </c>
      <c r="D84" s="25"/>
      <c r="E84" s="12">
        <v>21</v>
      </c>
      <c r="F84" s="12">
        <v>23</v>
      </c>
      <c r="G84" s="12"/>
      <c r="H84" s="12"/>
      <c r="I84" s="10">
        <f t="shared" si="13"/>
        <v>44</v>
      </c>
      <c r="J84" s="22"/>
      <c r="K84" s="23"/>
      <c r="L84" s="23">
        <v>0</v>
      </c>
      <c r="M84" s="23">
        <v>0</v>
      </c>
      <c r="N84" s="23"/>
      <c r="O84" s="35"/>
      <c r="P84" s="11">
        <f t="shared" si="14"/>
        <v>0</v>
      </c>
      <c r="Q84" s="5">
        <f t="shared" si="15"/>
        <v>-44</v>
      </c>
    </row>
    <row r="85" spans="1:17" x14ac:dyDescent="0.3">
      <c r="A85" s="2"/>
      <c r="B85" s="20" t="s">
        <v>226</v>
      </c>
      <c r="C85" s="9" t="s">
        <v>87</v>
      </c>
      <c r="D85" s="25"/>
      <c r="E85" s="12">
        <v>146</v>
      </c>
      <c r="F85" s="12">
        <v>140</v>
      </c>
      <c r="G85" s="12"/>
      <c r="H85" s="12">
        <v>340</v>
      </c>
      <c r="I85" s="10">
        <f t="shared" si="13"/>
        <v>626</v>
      </c>
      <c r="J85" s="22"/>
      <c r="K85" s="23"/>
      <c r="L85" s="23">
        <v>45</v>
      </c>
      <c r="M85" s="23">
        <v>21</v>
      </c>
      <c r="N85" s="23"/>
      <c r="O85" s="35"/>
      <c r="P85" s="11">
        <f t="shared" si="14"/>
        <v>66</v>
      </c>
      <c r="Q85" s="5">
        <f t="shared" si="15"/>
        <v>-560</v>
      </c>
    </row>
    <row r="86" spans="1:17" s="2" customFormat="1" x14ac:dyDescent="0.3">
      <c r="B86" s="20" t="s">
        <v>88</v>
      </c>
      <c r="C86" s="9" t="s">
        <v>89</v>
      </c>
      <c r="D86" s="25"/>
      <c r="E86" s="12">
        <v>46</v>
      </c>
      <c r="F86" s="12">
        <v>48</v>
      </c>
      <c r="G86" s="12"/>
      <c r="H86" s="12">
        <v>37</v>
      </c>
      <c r="I86" s="10">
        <f t="shared" si="13"/>
        <v>131</v>
      </c>
      <c r="J86" s="4"/>
      <c r="K86" s="23"/>
      <c r="L86" s="23">
        <v>12</v>
      </c>
      <c r="M86" s="23">
        <v>6</v>
      </c>
      <c r="N86" s="23"/>
      <c r="O86" s="35"/>
      <c r="P86" s="11">
        <f t="shared" si="14"/>
        <v>18</v>
      </c>
      <c r="Q86" s="5">
        <f t="shared" si="15"/>
        <v>-113</v>
      </c>
    </row>
    <row r="87" spans="1:17" s="2" customFormat="1" x14ac:dyDescent="0.3">
      <c r="B87" s="20" t="s">
        <v>227</v>
      </c>
      <c r="C87" s="9" t="s">
        <v>90</v>
      </c>
      <c r="D87" s="25"/>
      <c r="E87" s="12">
        <v>58</v>
      </c>
      <c r="F87" s="12">
        <v>74</v>
      </c>
      <c r="G87" s="12"/>
      <c r="H87" s="12">
        <v>299</v>
      </c>
      <c r="I87" s="10">
        <f t="shared" si="13"/>
        <v>431</v>
      </c>
      <c r="J87" s="22"/>
      <c r="K87" s="23"/>
      <c r="L87" s="23">
        <v>54</v>
      </c>
      <c r="M87" s="23">
        <v>33</v>
      </c>
      <c r="N87" s="23"/>
      <c r="O87" s="35"/>
      <c r="P87" s="11">
        <f t="shared" si="14"/>
        <v>87</v>
      </c>
      <c r="Q87" s="5">
        <f t="shared" si="15"/>
        <v>-344</v>
      </c>
    </row>
    <row r="88" spans="1:17" s="2" customFormat="1" x14ac:dyDescent="0.3">
      <c r="B88" s="20" t="s">
        <v>91</v>
      </c>
      <c r="C88" s="9" t="s">
        <v>92</v>
      </c>
      <c r="D88" s="25"/>
      <c r="E88" s="12">
        <v>110</v>
      </c>
      <c r="F88" s="12">
        <v>110</v>
      </c>
      <c r="G88" s="12"/>
      <c r="H88" s="12">
        <v>242</v>
      </c>
      <c r="I88" s="10">
        <f t="shared" si="13"/>
        <v>462</v>
      </c>
      <c r="J88" s="22"/>
      <c r="K88" s="23"/>
      <c r="L88" s="23">
        <v>170</v>
      </c>
      <c r="M88" s="23">
        <v>105</v>
      </c>
      <c r="N88" s="23"/>
      <c r="O88" s="35"/>
      <c r="P88" s="11">
        <f t="shared" si="14"/>
        <v>275</v>
      </c>
      <c r="Q88" s="5">
        <f t="shared" si="15"/>
        <v>-187</v>
      </c>
    </row>
    <row r="89" spans="1:17" s="2" customFormat="1" x14ac:dyDescent="0.3">
      <c r="B89" s="20" t="s">
        <v>228</v>
      </c>
      <c r="C89" s="9" t="s">
        <v>93</v>
      </c>
      <c r="D89" s="25">
        <v>5194</v>
      </c>
      <c r="E89" s="12">
        <v>389</v>
      </c>
      <c r="F89" s="12">
        <v>665</v>
      </c>
      <c r="G89" s="12"/>
      <c r="H89" s="12">
        <v>315</v>
      </c>
      <c r="I89" s="10">
        <f t="shared" si="13"/>
        <v>6563</v>
      </c>
      <c r="J89" s="22"/>
      <c r="K89" s="23">
        <v>4102</v>
      </c>
      <c r="L89" s="23">
        <v>38</v>
      </c>
      <c r="M89" s="23">
        <v>24</v>
      </c>
      <c r="N89" s="23"/>
      <c r="O89" s="35"/>
      <c r="P89" s="11">
        <f t="shared" si="14"/>
        <v>4164</v>
      </c>
      <c r="Q89" s="5">
        <f t="shared" si="15"/>
        <v>-2399</v>
      </c>
    </row>
    <row r="90" spans="1:17" s="2" customFormat="1" x14ac:dyDescent="0.3">
      <c r="B90" s="20" t="s">
        <v>229</v>
      </c>
      <c r="C90" s="37" t="s">
        <v>94</v>
      </c>
      <c r="D90" s="25"/>
      <c r="E90" s="12">
        <v>21</v>
      </c>
      <c r="F90" s="12">
        <v>23</v>
      </c>
      <c r="G90" s="12"/>
      <c r="H90" s="12">
        <v>15</v>
      </c>
      <c r="I90" s="10">
        <f t="shared" si="13"/>
        <v>59</v>
      </c>
      <c r="J90" s="22"/>
      <c r="K90" s="23"/>
      <c r="L90" s="23">
        <v>13</v>
      </c>
      <c r="M90" s="23">
        <v>4</v>
      </c>
      <c r="N90" s="23"/>
      <c r="O90" s="35"/>
      <c r="P90" s="11">
        <f t="shared" si="14"/>
        <v>17</v>
      </c>
      <c r="Q90" s="5">
        <f t="shared" si="15"/>
        <v>-42</v>
      </c>
    </row>
    <row r="91" spans="1:17" s="2" customFormat="1" x14ac:dyDescent="0.3">
      <c r="B91" s="20" t="s">
        <v>230</v>
      </c>
      <c r="C91" s="9" t="s">
        <v>95</v>
      </c>
      <c r="D91" s="25"/>
      <c r="E91" s="12">
        <v>19</v>
      </c>
      <c r="F91" s="12">
        <v>26</v>
      </c>
      <c r="G91" s="12"/>
      <c r="H91" s="12">
        <v>120</v>
      </c>
      <c r="I91" s="10">
        <f t="shared" si="13"/>
        <v>165</v>
      </c>
      <c r="J91" s="49"/>
      <c r="K91" s="23"/>
      <c r="L91" s="23">
        <v>1</v>
      </c>
      <c r="M91" s="23">
        <v>1</v>
      </c>
      <c r="N91" s="23"/>
      <c r="O91" s="35"/>
      <c r="P91" s="11">
        <f t="shared" si="14"/>
        <v>2</v>
      </c>
      <c r="Q91" s="5">
        <f t="shared" si="15"/>
        <v>-163</v>
      </c>
    </row>
    <row r="92" spans="1:17" s="2" customFormat="1" x14ac:dyDescent="0.3">
      <c r="B92" s="20" t="s">
        <v>231</v>
      </c>
      <c r="C92" s="9" t="s">
        <v>96</v>
      </c>
      <c r="D92" s="25">
        <v>3906</v>
      </c>
      <c r="E92" s="12">
        <v>90</v>
      </c>
      <c r="F92" s="12">
        <v>124</v>
      </c>
      <c r="G92" s="12"/>
      <c r="H92" s="12">
        <v>56</v>
      </c>
      <c r="I92" s="10">
        <f t="shared" si="13"/>
        <v>4176</v>
      </c>
      <c r="J92" s="49"/>
      <c r="K92" s="23">
        <v>4951</v>
      </c>
      <c r="L92" s="23">
        <v>67</v>
      </c>
      <c r="M92" s="23">
        <v>47</v>
      </c>
      <c r="N92" s="23"/>
      <c r="O92" s="35"/>
      <c r="P92" s="11">
        <f t="shared" si="14"/>
        <v>5065</v>
      </c>
      <c r="Q92" s="5">
        <f t="shared" si="15"/>
        <v>889</v>
      </c>
    </row>
    <row r="93" spans="1:17" ht="15.6" x14ac:dyDescent="0.3">
      <c r="A93" s="13" t="s">
        <v>12</v>
      </c>
      <c r="B93" s="13" t="s">
        <v>18</v>
      </c>
      <c r="D93" s="15">
        <f>SUM(D78:D92)</f>
        <v>9301</v>
      </c>
      <c r="E93" s="15">
        <f>SUM(E74:E92)</f>
        <v>3059</v>
      </c>
      <c r="F93" s="15">
        <f>SUM(F74:F92)</f>
        <v>4133</v>
      </c>
      <c r="G93" s="15">
        <f>SUM(G74:G92)</f>
        <v>45</v>
      </c>
      <c r="H93" s="15">
        <f>SUM(H74:H92)</f>
        <v>6554</v>
      </c>
      <c r="I93" s="16">
        <f t="shared" ref="I93" si="16">SUM(D93:H93)</f>
        <v>23092</v>
      </c>
      <c r="J93" s="22"/>
      <c r="K93" s="17">
        <f>SUM(K78:K92)</f>
        <v>9292</v>
      </c>
      <c r="L93" s="17">
        <f>SUM(L74:L92)</f>
        <v>3062</v>
      </c>
      <c r="M93" s="17">
        <f>SUM(M74:M92)</f>
        <v>2713</v>
      </c>
      <c r="N93" s="17">
        <f>SUM(N74:N92)</f>
        <v>174</v>
      </c>
      <c r="O93" s="17"/>
      <c r="P93" s="17">
        <f t="shared" si="14"/>
        <v>15241</v>
      </c>
      <c r="Q93" s="19">
        <f t="shared" si="15"/>
        <v>-7851</v>
      </c>
    </row>
    <row r="95" spans="1:17" s="2" customFormat="1" x14ac:dyDescent="0.3">
      <c r="C95" s="14"/>
      <c r="D95" s="1"/>
      <c r="E95" s="1"/>
      <c r="F95" s="1"/>
      <c r="G95" s="1"/>
      <c r="H95" s="1"/>
      <c r="J95" s="1"/>
      <c r="K95" s="1"/>
      <c r="L95" s="1"/>
      <c r="M95" s="1"/>
      <c r="N95" s="1"/>
      <c r="O95" s="1"/>
      <c r="Q95" s="1"/>
    </row>
    <row r="96" spans="1:17" s="2" customFormat="1" x14ac:dyDescent="0.3">
      <c r="A96" s="2" t="s">
        <v>13</v>
      </c>
      <c r="B96" s="20" t="s">
        <v>312</v>
      </c>
      <c r="C96" s="9" t="s">
        <v>97</v>
      </c>
      <c r="D96" s="47">
        <v>1328</v>
      </c>
      <c r="E96" s="12">
        <v>0</v>
      </c>
      <c r="F96" s="12">
        <v>0</v>
      </c>
      <c r="G96" s="12"/>
      <c r="H96" s="12"/>
      <c r="I96" s="10">
        <f>SUM(D96:H96)</f>
        <v>1328</v>
      </c>
      <c r="J96" s="22"/>
      <c r="K96" s="35">
        <v>1491</v>
      </c>
      <c r="L96" s="23">
        <v>43</v>
      </c>
      <c r="M96" s="23">
        <v>104</v>
      </c>
      <c r="N96" s="23"/>
      <c r="O96" s="35"/>
      <c r="P96" s="11">
        <f t="shared" ref="P96:P115" si="17">SUM(K96:O96)</f>
        <v>1638</v>
      </c>
      <c r="Q96" s="5">
        <f t="shared" ref="Q96:Q109" si="18">P96-I96</f>
        <v>310</v>
      </c>
    </row>
    <row r="97" spans="2:17" s="2" customFormat="1" x14ac:dyDescent="0.3">
      <c r="B97" s="20" t="s">
        <v>4</v>
      </c>
      <c r="C97" s="9" t="s">
        <v>98</v>
      </c>
      <c r="D97" s="47"/>
      <c r="E97" s="12">
        <v>92</v>
      </c>
      <c r="F97" s="12">
        <v>237</v>
      </c>
      <c r="G97" s="12">
        <v>111</v>
      </c>
      <c r="H97" s="12">
        <v>7293</v>
      </c>
      <c r="I97" s="10">
        <f t="shared" ref="I97:I114" si="19">SUM(D97:H97)</f>
        <v>7733</v>
      </c>
      <c r="J97" s="22"/>
      <c r="K97" s="35"/>
      <c r="L97" s="23">
        <v>1904</v>
      </c>
      <c r="M97" s="23">
        <v>3057</v>
      </c>
      <c r="N97" s="23">
        <v>256</v>
      </c>
      <c r="O97" s="35"/>
      <c r="P97" s="11">
        <f t="shared" si="17"/>
        <v>5217</v>
      </c>
      <c r="Q97" s="5">
        <f t="shared" si="18"/>
        <v>-2516</v>
      </c>
    </row>
    <row r="98" spans="2:17" s="2" customFormat="1" x14ac:dyDescent="0.3">
      <c r="B98" s="20" t="s">
        <v>5</v>
      </c>
      <c r="C98" s="9" t="s">
        <v>99</v>
      </c>
      <c r="D98" s="47"/>
      <c r="E98" s="12">
        <v>514</v>
      </c>
      <c r="F98" s="12">
        <v>458</v>
      </c>
      <c r="G98" s="12">
        <v>37</v>
      </c>
      <c r="H98" s="12">
        <v>1658</v>
      </c>
      <c r="I98" s="10">
        <f t="shared" si="19"/>
        <v>2667</v>
      </c>
      <c r="J98" s="22"/>
      <c r="K98" s="35"/>
      <c r="L98" s="23">
        <v>519</v>
      </c>
      <c r="M98" s="23">
        <v>1137</v>
      </c>
      <c r="N98" s="23">
        <v>67</v>
      </c>
      <c r="O98" s="35"/>
      <c r="P98" s="11">
        <f t="shared" si="17"/>
        <v>1723</v>
      </c>
      <c r="Q98" s="5">
        <f t="shared" si="18"/>
        <v>-944</v>
      </c>
    </row>
    <row r="99" spans="2:17" s="2" customFormat="1" x14ac:dyDescent="0.3">
      <c r="B99" s="20" t="s">
        <v>232</v>
      </c>
      <c r="C99" s="9" t="s">
        <v>100</v>
      </c>
      <c r="D99" s="47">
        <v>4955</v>
      </c>
      <c r="E99" s="12">
        <v>296</v>
      </c>
      <c r="F99" s="12">
        <v>218</v>
      </c>
      <c r="G99" s="12"/>
      <c r="H99" s="12">
        <v>513</v>
      </c>
      <c r="I99" s="10">
        <f t="shared" si="19"/>
        <v>5982</v>
      </c>
      <c r="J99" s="22"/>
      <c r="K99" s="35">
        <v>5915</v>
      </c>
      <c r="L99" s="23">
        <v>45</v>
      </c>
      <c r="M99" s="23">
        <v>128</v>
      </c>
      <c r="N99" s="23"/>
      <c r="O99" s="35"/>
      <c r="P99" s="11">
        <f t="shared" si="17"/>
        <v>6088</v>
      </c>
      <c r="Q99" s="5">
        <f t="shared" si="18"/>
        <v>106</v>
      </c>
    </row>
    <row r="100" spans="2:17" s="2" customFormat="1" x14ac:dyDescent="0.3">
      <c r="B100" s="36" t="s">
        <v>234</v>
      </c>
      <c r="C100" s="37" t="s">
        <v>233</v>
      </c>
      <c r="D100" s="47"/>
      <c r="E100" s="12">
        <v>0</v>
      </c>
      <c r="F100" s="12">
        <v>0</v>
      </c>
      <c r="G100" s="12"/>
      <c r="H100" s="12">
        <v>668</v>
      </c>
      <c r="I100" s="10">
        <f t="shared" si="19"/>
        <v>668</v>
      </c>
      <c r="J100" s="22"/>
      <c r="K100" s="35"/>
      <c r="L100" s="23">
        <v>0</v>
      </c>
      <c r="M100" s="23">
        <v>0</v>
      </c>
      <c r="N100" s="23"/>
      <c r="O100" s="35"/>
      <c r="P100" s="11">
        <f t="shared" si="17"/>
        <v>0</v>
      </c>
      <c r="Q100" s="5">
        <f t="shared" si="18"/>
        <v>-668</v>
      </c>
    </row>
    <row r="101" spans="2:17" s="2" customFormat="1" x14ac:dyDescent="0.3">
      <c r="B101" s="20" t="s">
        <v>235</v>
      </c>
      <c r="C101" s="9" t="s">
        <v>101</v>
      </c>
      <c r="D101" s="47">
        <v>14079</v>
      </c>
      <c r="E101" s="12">
        <v>141</v>
      </c>
      <c r="F101" s="12">
        <v>165</v>
      </c>
      <c r="G101" s="12"/>
      <c r="H101" s="12">
        <v>113</v>
      </c>
      <c r="I101" s="10">
        <f t="shared" si="19"/>
        <v>14498</v>
      </c>
      <c r="J101" s="22"/>
      <c r="K101" s="35">
        <v>14750</v>
      </c>
      <c r="L101" s="23">
        <v>37</v>
      </c>
      <c r="M101" s="23">
        <v>72</v>
      </c>
      <c r="N101" s="23"/>
      <c r="O101" s="35"/>
      <c r="P101" s="11">
        <f t="shared" si="17"/>
        <v>14859</v>
      </c>
      <c r="Q101" s="5">
        <f t="shared" si="18"/>
        <v>361</v>
      </c>
    </row>
    <row r="102" spans="2:17" s="2" customFormat="1" x14ac:dyDescent="0.3">
      <c r="B102" s="20" t="s">
        <v>236</v>
      </c>
      <c r="C102" s="9" t="s">
        <v>102</v>
      </c>
      <c r="D102" s="47"/>
      <c r="E102" s="12">
        <v>119</v>
      </c>
      <c r="F102" s="12">
        <v>77</v>
      </c>
      <c r="G102" s="12"/>
      <c r="H102" s="12">
        <v>325</v>
      </c>
      <c r="I102" s="10">
        <f t="shared" si="19"/>
        <v>521</v>
      </c>
      <c r="J102" s="22"/>
      <c r="K102" s="35"/>
      <c r="L102" s="23">
        <v>70</v>
      </c>
      <c r="M102" s="23">
        <v>117</v>
      </c>
      <c r="N102" s="23"/>
      <c r="O102" s="35"/>
      <c r="P102" s="11">
        <f t="shared" si="17"/>
        <v>187</v>
      </c>
      <c r="Q102" s="5">
        <f t="shared" si="18"/>
        <v>-334</v>
      </c>
    </row>
    <row r="103" spans="2:17" s="2" customFormat="1" x14ac:dyDescent="0.3">
      <c r="B103" s="20" t="s">
        <v>237</v>
      </c>
      <c r="C103" s="9" t="s">
        <v>103</v>
      </c>
      <c r="D103" s="47">
        <v>9394</v>
      </c>
      <c r="E103" s="12">
        <v>138</v>
      </c>
      <c r="F103" s="12">
        <v>250</v>
      </c>
      <c r="G103" s="12"/>
      <c r="H103" s="12">
        <v>458</v>
      </c>
      <c r="I103" s="10">
        <f t="shared" si="19"/>
        <v>10240</v>
      </c>
      <c r="J103" s="22"/>
      <c r="K103" s="35">
        <v>9018</v>
      </c>
      <c r="L103" s="23">
        <v>62</v>
      </c>
      <c r="M103" s="23">
        <v>63</v>
      </c>
      <c r="N103" s="23"/>
      <c r="O103" s="35"/>
      <c r="P103" s="11">
        <f t="shared" si="17"/>
        <v>9143</v>
      </c>
      <c r="Q103" s="5">
        <f t="shared" si="18"/>
        <v>-1097</v>
      </c>
    </row>
    <row r="104" spans="2:17" s="2" customFormat="1" x14ac:dyDescent="0.3">
      <c r="B104" s="20" t="s">
        <v>238</v>
      </c>
      <c r="C104" s="9" t="s">
        <v>104</v>
      </c>
      <c r="D104" s="47"/>
      <c r="E104" s="12">
        <v>324</v>
      </c>
      <c r="F104" s="12">
        <v>232</v>
      </c>
      <c r="G104" s="12"/>
      <c r="H104" s="12">
        <v>656</v>
      </c>
      <c r="I104" s="10">
        <f t="shared" si="19"/>
        <v>1212</v>
      </c>
      <c r="J104" s="22"/>
      <c r="K104" s="35"/>
      <c r="L104" s="23">
        <v>48</v>
      </c>
      <c r="M104" s="23">
        <v>109</v>
      </c>
      <c r="N104" s="23"/>
      <c r="O104" s="35"/>
      <c r="P104" s="11">
        <f t="shared" si="17"/>
        <v>157</v>
      </c>
      <c r="Q104" s="5">
        <f t="shared" si="18"/>
        <v>-1055</v>
      </c>
    </row>
    <row r="105" spans="2:17" s="2" customFormat="1" x14ac:dyDescent="0.3">
      <c r="B105" s="20" t="s">
        <v>239</v>
      </c>
      <c r="C105" s="9" t="s">
        <v>105</v>
      </c>
      <c r="D105" s="47">
        <v>5842</v>
      </c>
      <c r="E105" s="12">
        <v>138</v>
      </c>
      <c r="F105" s="12">
        <v>78</v>
      </c>
      <c r="G105" s="12"/>
      <c r="H105" s="12">
        <v>377</v>
      </c>
      <c r="I105" s="10">
        <f t="shared" si="19"/>
        <v>6435</v>
      </c>
      <c r="J105" s="22"/>
      <c r="K105" s="35">
        <v>6215</v>
      </c>
      <c r="L105" s="23">
        <v>65</v>
      </c>
      <c r="M105" s="23">
        <v>113</v>
      </c>
      <c r="N105" s="23"/>
      <c r="O105" s="35"/>
      <c r="P105" s="11">
        <f t="shared" si="17"/>
        <v>6393</v>
      </c>
      <c r="Q105" s="5">
        <f t="shared" si="18"/>
        <v>-42</v>
      </c>
    </row>
    <row r="106" spans="2:17" s="2" customFormat="1" x14ac:dyDescent="0.3">
      <c r="B106" s="20" t="s">
        <v>240</v>
      </c>
      <c r="C106" s="9" t="s">
        <v>106</v>
      </c>
      <c r="D106" s="47">
        <v>13906</v>
      </c>
      <c r="E106" s="12">
        <v>264</v>
      </c>
      <c r="F106" s="12">
        <v>239</v>
      </c>
      <c r="G106" s="12"/>
      <c r="H106" s="12">
        <v>1812</v>
      </c>
      <c r="I106" s="10">
        <f t="shared" si="19"/>
        <v>16221</v>
      </c>
      <c r="J106" s="22"/>
      <c r="K106" s="35">
        <v>13218</v>
      </c>
      <c r="L106" s="23">
        <v>43</v>
      </c>
      <c r="M106" s="23">
        <v>99</v>
      </c>
      <c r="N106" s="23"/>
      <c r="O106" s="35"/>
      <c r="P106" s="11">
        <f t="shared" si="17"/>
        <v>13360</v>
      </c>
      <c r="Q106" s="5">
        <f t="shared" si="18"/>
        <v>-2861</v>
      </c>
    </row>
    <row r="107" spans="2:17" s="2" customFormat="1" x14ac:dyDescent="0.3">
      <c r="B107" s="28" t="s">
        <v>241</v>
      </c>
      <c r="C107" s="9" t="s">
        <v>107</v>
      </c>
      <c r="D107" s="47">
        <v>14617</v>
      </c>
      <c r="E107" s="12">
        <v>103</v>
      </c>
      <c r="F107" s="12">
        <v>69</v>
      </c>
      <c r="G107" s="12"/>
      <c r="H107" s="12">
        <v>156</v>
      </c>
      <c r="I107" s="10">
        <f t="shared" si="19"/>
        <v>14945</v>
      </c>
      <c r="J107" s="22"/>
      <c r="K107" s="35">
        <v>15108</v>
      </c>
      <c r="L107" s="23">
        <v>74</v>
      </c>
      <c r="M107" s="23">
        <v>166</v>
      </c>
      <c r="N107" s="23"/>
      <c r="O107" s="35"/>
      <c r="P107" s="11">
        <f t="shared" si="17"/>
        <v>15348</v>
      </c>
      <c r="Q107" s="5">
        <f t="shared" si="18"/>
        <v>403</v>
      </c>
    </row>
    <row r="108" spans="2:17" s="2" customFormat="1" x14ac:dyDescent="0.3">
      <c r="B108" s="20" t="s">
        <v>242</v>
      </c>
      <c r="C108" s="9" t="s">
        <v>108</v>
      </c>
      <c r="D108" s="47">
        <v>6402</v>
      </c>
      <c r="E108" s="12">
        <v>37</v>
      </c>
      <c r="F108" s="12">
        <v>54</v>
      </c>
      <c r="G108" s="12"/>
      <c r="H108" s="12">
        <v>178</v>
      </c>
      <c r="I108" s="10">
        <f t="shared" si="19"/>
        <v>6671</v>
      </c>
      <c r="J108" s="22"/>
      <c r="K108" s="35">
        <v>6800</v>
      </c>
      <c r="L108" s="23">
        <v>31</v>
      </c>
      <c r="M108" s="23">
        <v>82</v>
      </c>
      <c r="N108" s="23"/>
      <c r="O108" s="35"/>
      <c r="P108" s="11">
        <f t="shared" si="17"/>
        <v>6913</v>
      </c>
      <c r="Q108" s="5">
        <f t="shared" si="18"/>
        <v>242</v>
      </c>
    </row>
    <row r="109" spans="2:17" s="2" customFormat="1" x14ac:dyDescent="0.3">
      <c r="B109" s="20" t="s">
        <v>243</v>
      </c>
      <c r="C109" s="9" t="s">
        <v>109</v>
      </c>
      <c r="D109" s="47">
        <v>5973</v>
      </c>
      <c r="E109" s="12">
        <v>124</v>
      </c>
      <c r="F109" s="12">
        <v>89</v>
      </c>
      <c r="G109" s="12"/>
      <c r="H109" s="12">
        <v>121</v>
      </c>
      <c r="I109" s="10">
        <f t="shared" si="19"/>
        <v>6307</v>
      </c>
      <c r="J109" s="22"/>
      <c r="K109" s="35">
        <v>5920</v>
      </c>
      <c r="L109" s="23">
        <v>49</v>
      </c>
      <c r="M109" s="23">
        <v>82</v>
      </c>
      <c r="N109" s="23"/>
      <c r="O109" s="35"/>
      <c r="P109" s="11">
        <f t="shared" si="17"/>
        <v>6051</v>
      </c>
      <c r="Q109" s="5">
        <f t="shared" si="18"/>
        <v>-256</v>
      </c>
    </row>
    <row r="110" spans="2:17" s="2" customFormat="1" x14ac:dyDescent="0.3">
      <c r="B110" s="50" t="s">
        <v>244</v>
      </c>
      <c r="C110" s="9" t="s">
        <v>110</v>
      </c>
      <c r="D110" s="47">
        <v>10327</v>
      </c>
      <c r="E110" s="12">
        <v>222</v>
      </c>
      <c r="F110" s="12">
        <v>178</v>
      </c>
      <c r="G110" s="12"/>
      <c r="H110" s="12">
        <v>806</v>
      </c>
      <c r="I110" s="10">
        <f t="shared" si="19"/>
        <v>11533</v>
      </c>
      <c r="J110" s="22"/>
      <c r="K110" s="35">
        <v>10254</v>
      </c>
      <c r="L110" s="23">
        <v>42</v>
      </c>
      <c r="M110" s="23">
        <v>98</v>
      </c>
      <c r="N110" s="23"/>
      <c r="O110" s="35"/>
      <c r="P110" s="11">
        <f t="shared" si="17"/>
        <v>10394</v>
      </c>
      <c r="Q110" s="5"/>
    </row>
    <row r="111" spans="2:17" s="2" customFormat="1" x14ac:dyDescent="0.3">
      <c r="B111" s="20" t="s">
        <v>245</v>
      </c>
      <c r="C111" s="9" t="s">
        <v>111</v>
      </c>
      <c r="D111" s="47">
        <v>4288</v>
      </c>
      <c r="E111" s="12">
        <v>54</v>
      </c>
      <c r="F111" s="12">
        <v>20</v>
      </c>
      <c r="G111" s="12"/>
      <c r="H111" s="12">
        <v>11</v>
      </c>
      <c r="I111" s="10">
        <f t="shared" si="19"/>
        <v>4373</v>
      </c>
      <c r="J111" s="22"/>
      <c r="K111" s="35">
        <v>4608</v>
      </c>
      <c r="L111" s="23">
        <v>12</v>
      </c>
      <c r="M111" s="23">
        <v>33</v>
      </c>
      <c r="N111" s="23"/>
      <c r="O111" s="35"/>
      <c r="P111" s="11">
        <f t="shared" si="17"/>
        <v>4653</v>
      </c>
      <c r="Q111" s="5">
        <f>P111-I111</f>
        <v>280</v>
      </c>
    </row>
    <row r="112" spans="2:17" s="2" customFormat="1" x14ac:dyDescent="0.3">
      <c r="B112" s="20" t="s">
        <v>246</v>
      </c>
      <c r="C112" s="9" t="s">
        <v>112</v>
      </c>
      <c r="D112" s="47">
        <v>21016</v>
      </c>
      <c r="E112" s="12">
        <v>540</v>
      </c>
      <c r="F112" s="12">
        <v>628</v>
      </c>
      <c r="G112" s="12"/>
      <c r="H112" s="12">
        <v>1075</v>
      </c>
      <c r="I112" s="10">
        <f t="shared" si="19"/>
        <v>23259</v>
      </c>
      <c r="J112" s="22"/>
      <c r="K112" s="35">
        <v>20550</v>
      </c>
      <c r="L112" s="23">
        <v>132</v>
      </c>
      <c r="M112" s="23">
        <v>278</v>
      </c>
      <c r="N112" s="23"/>
      <c r="O112" s="35"/>
      <c r="P112" s="11">
        <f t="shared" si="17"/>
        <v>20960</v>
      </c>
      <c r="Q112" s="5">
        <f>P112-I112</f>
        <v>-2299</v>
      </c>
    </row>
    <row r="113" spans="1:17" s="51" customFormat="1" x14ac:dyDescent="0.3">
      <c r="B113" s="52" t="e">
        <v>#N/A</v>
      </c>
      <c r="C113" s="53" t="s">
        <v>299</v>
      </c>
      <c r="D113" s="52">
        <v>2</v>
      </c>
      <c r="E113" s="54">
        <v>0</v>
      </c>
      <c r="F113" s="54">
        <v>0</v>
      </c>
      <c r="G113" s="54"/>
      <c r="H113" s="54"/>
      <c r="I113" s="51">
        <f t="shared" si="19"/>
        <v>2</v>
      </c>
      <c r="J113" s="55"/>
      <c r="K113" s="56">
        <v>1</v>
      </c>
      <c r="L113" s="54">
        <v>0</v>
      </c>
      <c r="M113" s="54">
        <v>0</v>
      </c>
      <c r="N113" s="54"/>
      <c r="O113" s="56"/>
      <c r="P113" s="51">
        <f t="shared" si="17"/>
        <v>1</v>
      </c>
      <c r="Q113" s="51">
        <f>P113-I113</f>
        <v>-1</v>
      </c>
    </row>
    <row r="114" spans="1:17" s="2" customFormat="1" x14ac:dyDescent="0.3">
      <c r="B114" s="20" t="s">
        <v>247</v>
      </c>
      <c r="C114" s="9" t="s">
        <v>113</v>
      </c>
      <c r="D114" s="47">
        <v>3665</v>
      </c>
      <c r="E114" s="12">
        <v>73</v>
      </c>
      <c r="F114" s="12">
        <v>30</v>
      </c>
      <c r="G114" s="12"/>
      <c r="H114" s="12">
        <v>224</v>
      </c>
      <c r="I114" s="10">
        <f t="shared" si="19"/>
        <v>3992</v>
      </c>
      <c r="J114" s="22"/>
      <c r="K114" s="35">
        <v>3378</v>
      </c>
      <c r="L114" s="23">
        <v>24</v>
      </c>
      <c r="M114" s="23">
        <v>31</v>
      </c>
      <c r="N114" s="23"/>
      <c r="O114" s="35"/>
      <c r="P114" s="11">
        <f t="shared" si="17"/>
        <v>3433</v>
      </c>
      <c r="Q114" s="5">
        <f>P114-I114</f>
        <v>-559</v>
      </c>
    </row>
    <row r="115" spans="1:17" ht="15.6" x14ac:dyDescent="0.3">
      <c r="A115" s="13" t="s">
        <v>13</v>
      </c>
      <c r="B115" s="13" t="s">
        <v>18</v>
      </c>
      <c r="D115" s="15">
        <f t="shared" ref="D115:H115" si="20">SUM(D96:D114)</f>
        <v>115794</v>
      </c>
      <c r="E115" s="15">
        <f t="shared" si="20"/>
        <v>3179</v>
      </c>
      <c r="F115" s="15">
        <f t="shared" si="20"/>
        <v>3022</v>
      </c>
      <c r="G115" s="15">
        <f t="shared" si="20"/>
        <v>148</v>
      </c>
      <c r="H115" s="15">
        <f t="shared" si="20"/>
        <v>16444</v>
      </c>
      <c r="I115" s="16">
        <f>SUM(D115:H115)</f>
        <v>138587</v>
      </c>
      <c r="J115" s="22"/>
      <c r="K115" s="17">
        <f>SUM(K96:K114)</f>
        <v>117226</v>
      </c>
      <c r="L115" s="17">
        <f>SUM(L96:L114)</f>
        <v>3200</v>
      </c>
      <c r="M115" s="17">
        <f>SUM(M96:M114)</f>
        <v>5769</v>
      </c>
      <c r="N115" s="17">
        <f>SUM(N96:N114)</f>
        <v>323</v>
      </c>
      <c r="O115" s="17"/>
      <c r="P115" s="17">
        <f t="shared" si="17"/>
        <v>126518</v>
      </c>
      <c r="Q115" s="19">
        <f>P115-I115</f>
        <v>-12069</v>
      </c>
    </row>
    <row r="116" spans="1:17" ht="15.6" x14ac:dyDescent="0.3">
      <c r="A116" s="13"/>
      <c r="B116" s="13"/>
      <c r="D116" s="13"/>
      <c r="E116" s="13"/>
      <c r="F116" s="13"/>
      <c r="G116" s="13"/>
      <c r="H116" s="13"/>
      <c r="I116" s="13"/>
      <c r="J116" s="13"/>
      <c r="K116" s="13"/>
      <c r="L116" s="13"/>
      <c r="M116" s="13"/>
      <c r="N116" s="13"/>
      <c r="O116" s="13"/>
      <c r="P116" s="13"/>
      <c r="Q116" s="13"/>
    </row>
    <row r="117" spans="1:17" s="2" customFormat="1" x14ac:dyDescent="0.3">
      <c r="A117" s="1"/>
      <c r="C117" s="14"/>
      <c r="D117" s="1"/>
      <c r="E117" s="1"/>
      <c r="F117" s="1"/>
      <c r="G117" s="1"/>
      <c r="H117" s="1"/>
      <c r="J117" s="1"/>
      <c r="K117" s="1"/>
      <c r="L117" s="1"/>
      <c r="M117" s="1"/>
      <c r="N117" s="1"/>
      <c r="O117" s="1"/>
      <c r="Q117" s="1"/>
    </row>
    <row r="118" spans="1:17" s="2" customFormat="1" x14ac:dyDescent="0.3">
      <c r="A118" s="2" t="s">
        <v>14</v>
      </c>
      <c r="B118" s="20" t="s">
        <v>313</v>
      </c>
      <c r="C118" s="9" t="s">
        <v>114</v>
      </c>
      <c r="D118" s="25"/>
      <c r="E118" s="12">
        <v>0</v>
      </c>
      <c r="F118" s="12">
        <v>2</v>
      </c>
      <c r="G118" s="12">
        <v>87</v>
      </c>
      <c r="H118" s="12"/>
      <c r="I118" s="10">
        <f t="shared" ref="I118:I144" si="21">SUM(D118:H118)</f>
        <v>89</v>
      </c>
      <c r="J118" s="22"/>
      <c r="K118" s="7">
        <v>31166</v>
      </c>
      <c r="L118" s="23">
        <v>189</v>
      </c>
      <c r="M118" s="23">
        <v>590</v>
      </c>
      <c r="N118" s="23">
        <v>0</v>
      </c>
      <c r="O118" s="35"/>
      <c r="P118" s="11">
        <f t="shared" ref="P118:P144" si="22">SUM(K118:O118)</f>
        <v>31945</v>
      </c>
      <c r="Q118" s="5">
        <f t="shared" ref="Q118:Q144" si="23">P118-I118</f>
        <v>31856</v>
      </c>
    </row>
    <row r="119" spans="1:17" s="2" customFormat="1" x14ac:dyDescent="0.3">
      <c r="B119" s="20" t="s">
        <v>314</v>
      </c>
      <c r="C119" s="9" t="s">
        <v>115</v>
      </c>
      <c r="D119" s="25"/>
      <c r="E119" s="12">
        <v>0</v>
      </c>
      <c r="F119" s="12">
        <v>0</v>
      </c>
      <c r="G119" s="12"/>
      <c r="H119" s="12"/>
      <c r="I119" s="10">
        <f t="shared" si="21"/>
        <v>0</v>
      </c>
      <c r="J119" s="22"/>
      <c r="K119" s="7">
        <v>5350</v>
      </c>
      <c r="L119" s="23">
        <v>0</v>
      </c>
      <c r="M119" s="23">
        <v>0</v>
      </c>
      <c r="N119" s="23"/>
      <c r="O119" s="35"/>
      <c r="P119" s="11">
        <f t="shared" si="22"/>
        <v>5350</v>
      </c>
      <c r="Q119" s="5">
        <f t="shared" si="23"/>
        <v>5350</v>
      </c>
    </row>
    <row r="120" spans="1:17" s="2" customFormat="1" x14ac:dyDescent="0.3">
      <c r="B120" s="3" t="s">
        <v>248</v>
      </c>
      <c r="C120" s="9" t="s">
        <v>116</v>
      </c>
      <c r="D120" s="25">
        <v>11141</v>
      </c>
      <c r="E120" s="12">
        <v>13</v>
      </c>
      <c r="F120" s="12">
        <v>181</v>
      </c>
      <c r="G120" s="12"/>
      <c r="H120" s="12"/>
      <c r="I120" s="10">
        <f t="shared" si="21"/>
        <v>11335</v>
      </c>
      <c r="J120" s="22"/>
      <c r="K120" s="7">
        <v>20099</v>
      </c>
      <c r="L120" s="23">
        <v>1</v>
      </c>
      <c r="M120" s="23">
        <v>206</v>
      </c>
      <c r="N120" s="23"/>
      <c r="O120" s="35"/>
      <c r="P120" s="11">
        <f t="shared" si="22"/>
        <v>20306</v>
      </c>
      <c r="Q120" s="5">
        <f t="shared" si="23"/>
        <v>8971</v>
      </c>
    </row>
    <row r="121" spans="1:17" s="2" customFormat="1" x14ac:dyDescent="0.3">
      <c r="B121" s="3" t="s">
        <v>249</v>
      </c>
      <c r="C121" s="9" t="s">
        <v>117</v>
      </c>
      <c r="D121" s="25">
        <v>17332</v>
      </c>
      <c r="E121" s="12">
        <v>11</v>
      </c>
      <c r="F121" s="12">
        <v>132</v>
      </c>
      <c r="G121" s="12"/>
      <c r="H121" s="12">
        <v>30</v>
      </c>
      <c r="I121" s="10">
        <f t="shared" si="21"/>
        <v>17505</v>
      </c>
      <c r="J121" s="22"/>
      <c r="K121" s="7">
        <v>16510</v>
      </c>
      <c r="L121" s="23">
        <v>0</v>
      </c>
      <c r="M121" s="23">
        <v>47</v>
      </c>
      <c r="N121" s="23"/>
      <c r="O121" s="35"/>
      <c r="P121" s="11">
        <f t="shared" si="22"/>
        <v>16557</v>
      </c>
      <c r="Q121" s="5">
        <f t="shared" si="23"/>
        <v>-948</v>
      </c>
    </row>
    <row r="122" spans="1:17" s="2" customFormat="1" x14ac:dyDescent="0.3">
      <c r="B122" s="3" t="s">
        <v>250</v>
      </c>
      <c r="C122" s="9" t="s">
        <v>118</v>
      </c>
      <c r="D122" s="25">
        <v>8189</v>
      </c>
      <c r="E122" s="12">
        <v>2</v>
      </c>
      <c r="F122" s="12">
        <v>45</v>
      </c>
      <c r="G122" s="12"/>
      <c r="H122" s="12">
        <v>12</v>
      </c>
      <c r="I122" s="10">
        <f t="shared" si="21"/>
        <v>8248</v>
      </c>
      <c r="J122" s="22"/>
      <c r="K122" s="7">
        <v>8913</v>
      </c>
      <c r="L122" s="23">
        <v>0</v>
      </c>
      <c r="M122" s="23">
        <v>14</v>
      </c>
      <c r="N122" s="23"/>
      <c r="O122" s="35"/>
      <c r="P122" s="11">
        <f t="shared" si="22"/>
        <v>8927</v>
      </c>
      <c r="Q122" s="5">
        <f t="shared" si="23"/>
        <v>679</v>
      </c>
    </row>
    <row r="123" spans="1:17" s="2" customFormat="1" x14ac:dyDescent="0.3">
      <c r="B123" s="3" t="s">
        <v>251</v>
      </c>
      <c r="C123" s="9" t="s">
        <v>119</v>
      </c>
      <c r="D123" s="25">
        <v>19970</v>
      </c>
      <c r="E123" s="12">
        <v>10</v>
      </c>
      <c r="F123" s="12">
        <v>133</v>
      </c>
      <c r="G123" s="12"/>
      <c r="H123" s="12">
        <v>26</v>
      </c>
      <c r="I123" s="10">
        <f t="shared" si="21"/>
        <v>20139</v>
      </c>
      <c r="J123" s="22"/>
      <c r="K123" s="7">
        <v>17668</v>
      </c>
      <c r="L123" s="23">
        <v>0</v>
      </c>
      <c r="M123" s="23">
        <v>67</v>
      </c>
      <c r="N123" s="23"/>
      <c r="O123" s="35"/>
      <c r="P123" s="11">
        <f t="shared" si="22"/>
        <v>17735</v>
      </c>
      <c r="Q123" s="5">
        <f t="shared" si="23"/>
        <v>-2404</v>
      </c>
    </row>
    <row r="124" spans="1:17" s="2" customFormat="1" x14ac:dyDescent="0.3">
      <c r="B124" s="3" t="s">
        <v>252</v>
      </c>
      <c r="C124" s="9" t="s">
        <v>120</v>
      </c>
      <c r="D124" s="25">
        <v>12790</v>
      </c>
      <c r="E124" s="12">
        <v>7</v>
      </c>
      <c r="F124" s="12">
        <v>46</v>
      </c>
      <c r="G124" s="12"/>
      <c r="H124" s="12">
        <v>116</v>
      </c>
      <c r="I124" s="10">
        <f t="shared" si="21"/>
        <v>12959</v>
      </c>
      <c r="J124" s="22"/>
      <c r="K124" s="7">
        <v>9037</v>
      </c>
      <c r="L124" s="23">
        <v>0</v>
      </c>
      <c r="M124" s="23">
        <v>29</v>
      </c>
      <c r="N124" s="23"/>
      <c r="O124" s="35"/>
      <c r="P124" s="11">
        <f t="shared" si="22"/>
        <v>9066</v>
      </c>
      <c r="Q124" s="5">
        <f t="shared" si="23"/>
        <v>-3893</v>
      </c>
    </row>
    <row r="125" spans="1:17" s="2" customFormat="1" x14ac:dyDescent="0.3">
      <c r="B125" s="3" t="s">
        <v>253</v>
      </c>
      <c r="C125" s="9" t="s">
        <v>121</v>
      </c>
      <c r="D125" s="25">
        <v>36082</v>
      </c>
      <c r="E125" s="12">
        <v>24</v>
      </c>
      <c r="F125" s="12">
        <v>417</v>
      </c>
      <c r="G125" s="12"/>
      <c r="H125" s="12">
        <v>473</v>
      </c>
      <c r="I125" s="10">
        <f t="shared" si="21"/>
        <v>36996</v>
      </c>
      <c r="J125" s="22"/>
      <c r="K125" s="7">
        <v>25323</v>
      </c>
      <c r="L125" s="23">
        <v>0</v>
      </c>
      <c r="M125" s="23">
        <v>257</v>
      </c>
      <c r="N125" s="23"/>
      <c r="O125" s="35"/>
      <c r="P125" s="11">
        <f t="shared" si="22"/>
        <v>25580</v>
      </c>
      <c r="Q125" s="5">
        <f t="shared" si="23"/>
        <v>-11416</v>
      </c>
    </row>
    <row r="126" spans="1:17" s="2" customFormat="1" x14ac:dyDescent="0.3">
      <c r="B126" s="3" t="s">
        <v>254</v>
      </c>
      <c r="C126" s="9" t="s">
        <v>122</v>
      </c>
      <c r="D126" s="25">
        <v>16618</v>
      </c>
      <c r="E126" s="12">
        <v>59</v>
      </c>
      <c r="F126" s="12">
        <v>843</v>
      </c>
      <c r="G126" s="12"/>
      <c r="H126" s="12">
        <v>501</v>
      </c>
      <c r="I126" s="10">
        <f t="shared" si="21"/>
        <v>18021</v>
      </c>
      <c r="J126" s="22"/>
      <c r="K126" s="7">
        <v>13151</v>
      </c>
      <c r="L126" s="23">
        <v>1</v>
      </c>
      <c r="M126" s="23">
        <v>308</v>
      </c>
      <c r="N126" s="23"/>
      <c r="O126" s="35"/>
      <c r="P126" s="11">
        <f t="shared" si="22"/>
        <v>13460</v>
      </c>
      <c r="Q126" s="5">
        <f t="shared" si="23"/>
        <v>-4561</v>
      </c>
    </row>
    <row r="127" spans="1:17" s="2" customFormat="1" x14ac:dyDescent="0.3">
      <c r="B127" s="3" t="s">
        <v>255</v>
      </c>
      <c r="C127" s="9" t="s">
        <v>123</v>
      </c>
      <c r="D127" s="25">
        <v>18479</v>
      </c>
      <c r="E127" s="12">
        <v>20</v>
      </c>
      <c r="F127" s="12">
        <v>282</v>
      </c>
      <c r="G127" s="12"/>
      <c r="H127" s="12">
        <v>281</v>
      </c>
      <c r="I127" s="10">
        <f t="shared" si="21"/>
        <v>19062</v>
      </c>
      <c r="J127" s="22"/>
      <c r="K127" s="7">
        <v>10791</v>
      </c>
      <c r="L127" s="23">
        <v>0</v>
      </c>
      <c r="M127" s="23">
        <v>5</v>
      </c>
      <c r="N127" s="23"/>
      <c r="O127" s="35"/>
      <c r="P127" s="11">
        <f t="shared" si="22"/>
        <v>10796</v>
      </c>
      <c r="Q127" s="5">
        <f t="shared" si="23"/>
        <v>-8266</v>
      </c>
    </row>
    <row r="128" spans="1:17" s="2" customFormat="1" x14ac:dyDescent="0.3">
      <c r="B128" s="3" t="s">
        <v>256</v>
      </c>
      <c r="C128" s="9" t="s">
        <v>124</v>
      </c>
      <c r="D128" s="25">
        <v>8632</v>
      </c>
      <c r="E128" s="12">
        <v>14</v>
      </c>
      <c r="F128" s="12">
        <v>166</v>
      </c>
      <c r="G128" s="12"/>
      <c r="H128" s="12">
        <v>40</v>
      </c>
      <c r="I128" s="10">
        <f t="shared" si="21"/>
        <v>8852</v>
      </c>
      <c r="J128" s="22"/>
      <c r="K128" s="7">
        <v>9031</v>
      </c>
      <c r="L128" s="23">
        <v>1</v>
      </c>
      <c r="M128" s="23">
        <v>135</v>
      </c>
      <c r="N128" s="23"/>
      <c r="O128" s="35"/>
      <c r="P128" s="11">
        <f t="shared" si="22"/>
        <v>9167</v>
      </c>
      <c r="Q128" s="5">
        <f t="shared" si="23"/>
        <v>315</v>
      </c>
    </row>
    <row r="129" spans="1:17" s="2" customFormat="1" x14ac:dyDescent="0.3">
      <c r="B129" s="3" t="s">
        <v>257</v>
      </c>
      <c r="C129" s="9" t="s">
        <v>125</v>
      </c>
      <c r="D129" s="25">
        <v>4359</v>
      </c>
      <c r="E129" s="12">
        <v>1</v>
      </c>
      <c r="F129" s="12">
        <v>28</v>
      </c>
      <c r="G129" s="12"/>
      <c r="H129" s="12">
        <v>284</v>
      </c>
      <c r="I129" s="10">
        <f t="shared" si="21"/>
        <v>4672</v>
      </c>
      <c r="J129" s="22"/>
      <c r="K129" s="7">
        <v>4331</v>
      </c>
      <c r="L129" s="23">
        <v>0</v>
      </c>
      <c r="M129" s="23">
        <v>12</v>
      </c>
      <c r="N129" s="23"/>
      <c r="O129" s="35"/>
      <c r="P129" s="11">
        <f t="shared" si="22"/>
        <v>4343</v>
      </c>
      <c r="Q129" s="5">
        <f t="shared" si="23"/>
        <v>-329</v>
      </c>
    </row>
    <row r="130" spans="1:17" s="2" customFormat="1" x14ac:dyDescent="0.3">
      <c r="B130" s="3" t="s">
        <v>258</v>
      </c>
      <c r="C130" s="9" t="s">
        <v>126</v>
      </c>
      <c r="D130" s="25">
        <v>12002</v>
      </c>
      <c r="E130" s="12">
        <v>12</v>
      </c>
      <c r="F130" s="12">
        <v>175</v>
      </c>
      <c r="G130" s="12"/>
      <c r="H130" s="12">
        <v>121</v>
      </c>
      <c r="I130" s="10">
        <f t="shared" si="21"/>
        <v>12310</v>
      </c>
      <c r="J130" s="22"/>
      <c r="K130" s="7">
        <v>9195</v>
      </c>
      <c r="L130" s="23">
        <v>0</v>
      </c>
      <c r="M130" s="23">
        <v>26</v>
      </c>
      <c r="N130" s="23"/>
      <c r="O130" s="35"/>
      <c r="P130" s="11">
        <f t="shared" si="22"/>
        <v>9221</v>
      </c>
      <c r="Q130" s="5">
        <f t="shared" si="23"/>
        <v>-3089</v>
      </c>
    </row>
    <row r="131" spans="1:17" s="2" customFormat="1" x14ac:dyDescent="0.3">
      <c r="B131" s="3" t="s">
        <v>259</v>
      </c>
      <c r="C131" s="9" t="s">
        <v>127</v>
      </c>
      <c r="D131" s="25">
        <v>9803</v>
      </c>
      <c r="E131" s="12">
        <v>3</v>
      </c>
      <c r="F131" s="12">
        <v>70</v>
      </c>
      <c r="G131" s="12"/>
      <c r="H131" s="12">
        <v>35</v>
      </c>
      <c r="I131" s="10">
        <f t="shared" si="21"/>
        <v>9911</v>
      </c>
      <c r="J131" s="22"/>
      <c r="K131" s="7">
        <v>6339</v>
      </c>
      <c r="L131" s="23">
        <v>0</v>
      </c>
      <c r="M131" s="23">
        <v>36</v>
      </c>
      <c r="N131" s="23"/>
      <c r="O131" s="35"/>
      <c r="P131" s="11">
        <f t="shared" si="22"/>
        <v>6375</v>
      </c>
      <c r="Q131" s="5">
        <f t="shared" si="23"/>
        <v>-3536</v>
      </c>
    </row>
    <row r="132" spans="1:17" s="2" customFormat="1" x14ac:dyDescent="0.3">
      <c r="B132" s="3" t="s">
        <v>260</v>
      </c>
      <c r="C132" s="9" t="s">
        <v>128</v>
      </c>
      <c r="D132" s="25">
        <v>9708</v>
      </c>
      <c r="E132" s="12">
        <v>10</v>
      </c>
      <c r="F132" s="12">
        <v>92</v>
      </c>
      <c r="G132" s="12"/>
      <c r="H132" s="12">
        <v>40</v>
      </c>
      <c r="I132" s="10">
        <f t="shared" si="21"/>
        <v>9850</v>
      </c>
      <c r="J132" s="22"/>
      <c r="K132" s="7">
        <v>6856</v>
      </c>
      <c r="L132" s="23">
        <v>0</v>
      </c>
      <c r="M132" s="23">
        <v>28</v>
      </c>
      <c r="N132" s="23"/>
      <c r="O132" s="35"/>
      <c r="P132" s="11">
        <f t="shared" si="22"/>
        <v>6884</v>
      </c>
      <c r="Q132" s="5">
        <f t="shared" si="23"/>
        <v>-2966</v>
      </c>
    </row>
    <row r="133" spans="1:17" s="2" customFormat="1" x14ac:dyDescent="0.3">
      <c r="B133" s="3" t="s">
        <v>261</v>
      </c>
      <c r="C133" s="9" t="s">
        <v>129</v>
      </c>
      <c r="D133" s="25"/>
      <c r="E133" s="12">
        <v>0</v>
      </c>
      <c r="F133" s="12">
        <v>2</v>
      </c>
      <c r="G133" s="12"/>
      <c r="H133" s="12"/>
      <c r="I133" s="10">
        <f t="shared" si="21"/>
        <v>2</v>
      </c>
      <c r="J133" s="22"/>
      <c r="K133" s="7"/>
      <c r="L133" s="23">
        <v>0</v>
      </c>
      <c r="M133" s="23">
        <v>4</v>
      </c>
      <c r="N133" s="23"/>
      <c r="O133" s="35"/>
      <c r="P133" s="11">
        <f t="shared" si="22"/>
        <v>4</v>
      </c>
      <c r="Q133" s="5">
        <f t="shared" si="23"/>
        <v>2</v>
      </c>
    </row>
    <row r="134" spans="1:17" s="2" customFormat="1" x14ac:dyDescent="0.3">
      <c r="B134" s="3" t="s">
        <v>262</v>
      </c>
      <c r="C134" s="9" t="s">
        <v>130</v>
      </c>
      <c r="D134" s="25">
        <v>11802</v>
      </c>
      <c r="E134" s="12">
        <v>5</v>
      </c>
      <c r="F134" s="12">
        <v>48</v>
      </c>
      <c r="G134" s="12"/>
      <c r="H134" s="12">
        <v>67</v>
      </c>
      <c r="I134" s="10">
        <f t="shared" si="21"/>
        <v>11922</v>
      </c>
      <c r="J134" s="22"/>
      <c r="K134" s="7">
        <v>12644</v>
      </c>
      <c r="L134" s="23">
        <v>0</v>
      </c>
      <c r="M134" s="23">
        <v>74</v>
      </c>
      <c r="N134" s="23"/>
      <c r="O134" s="35"/>
      <c r="P134" s="11">
        <f t="shared" si="22"/>
        <v>12718</v>
      </c>
      <c r="Q134" s="5">
        <f t="shared" si="23"/>
        <v>796</v>
      </c>
    </row>
    <row r="135" spans="1:17" s="2" customFormat="1" x14ac:dyDescent="0.3">
      <c r="B135" s="3" t="s">
        <v>263</v>
      </c>
      <c r="C135" s="9" t="s">
        <v>131</v>
      </c>
      <c r="D135" s="25">
        <v>9320</v>
      </c>
      <c r="E135" s="12">
        <v>5</v>
      </c>
      <c r="F135" s="12">
        <v>33</v>
      </c>
      <c r="G135" s="12"/>
      <c r="H135" s="12">
        <v>4</v>
      </c>
      <c r="I135" s="10">
        <f t="shared" si="21"/>
        <v>9362</v>
      </c>
      <c r="J135" s="22"/>
      <c r="K135" s="7">
        <v>7004</v>
      </c>
      <c r="L135" s="23">
        <v>0</v>
      </c>
      <c r="M135" s="23">
        <v>55</v>
      </c>
      <c r="N135" s="23"/>
      <c r="O135" s="35"/>
      <c r="P135" s="11">
        <f t="shared" si="22"/>
        <v>7059</v>
      </c>
      <c r="Q135" s="5">
        <f t="shared" si="23"/>
        <v>-2303</v>
      </c>
    </row>
    <row r="136" spans="1:17" s="2" customFormat="1" x14ac:dyDescent="0.3">
      <c r="B136" s="3" t="s">
        <v>264</v>
      </c>
      <c r="C136" s="9" t="s">
        <v>132</v>
      </c>
      <c r="D136" s="25">
        <v>9064</v>
      </c>
      <c r="E136" s="12">
        <v>3</v>
      </c>
      <c r="F136" s="12">
        <v>28</v>
      </c>
      <c r="G136" s="12"/>
      <c r="H136" s="12">
        <v>4</v>
      </c>
      <c r="I136" s="10">
        <f t="shared" si="21"/>
        <v>9099</v>
      </c>
      <c r="J136" s="22"/>
      <c r="K136" s="7">
        <v>9199</v>
      </c>
      <c r="L136" s="23">
        <v>0</v>
      </c>
      <c r="M136" s="23">
        <v>33</v>
      </c>
      <c r="N136" s="23"/>
      <c r="O136" s="35"/>
      <c r="P136" s="11">
        <f t="shared" si="22"/>
        <v>9232</v>
      </c>
      <c r="Q136" s="5">
        <f t="shared" si="23"/>
        <v>133</v>
      </c>
    </row>
    <row r="137" spans="1:17" s="2" customFormat="1" x14ac:dyDescent="0.3">
      <c r="B137" s="3" t="s">
        <v>133</v>
      </c>
      <c r="C137" s="9" t="s">
        <v>134</v>
      </c>
      <c r="D137" s="25">
        <v>6192</v>
      </c>
      <c r="E137" s="12">
        <v>2</v>
      </c>
      <c r="F137" s="12">
        <v>25</v>
      </c>
      <c r="G137" s="12"/>
      <c r="H137" s="12">
        <v>32</v>
      </c>
      <c r="I137" s="10">
        <f t="shared" si="21"/>
        <v>6251</v>
      </c>
      <c r="J137" s="22"/>
      <c r="K137" s="7">
        <v>6816</v>
      </c>
      <c r="L137" s="23">
        <v>0</v>
      </c>
      <c r="M137" s="23">
        <v>8</v>
      </c>
      <c r="N137" s="23"/>
      <c r="O137" s="35"/>
      <c r="P137" s="11">
        <f t="shared" si="22"/>
        <v>6824</v>
      </c>
      <c r="Q137" s="5">
        <f t="shared" si="23"/>
        <v>573</v>
      </c>
    </row>
    <row r="138" spans="1:17" s="2" customFormat="1" x14ac:dyDescent="0.3">
      <c r="B138" s="3" t="s">
        <v>265</v>
      </c>
      <c r="C138" s="9" t="s">
        <v>135</v>
      </c>
      <c r="D138" s="25">
        <v>9108</v>
      </c>
      <c r="E138" s="12">
        <v>2</v>
      </c>
      <c r="F138" s="12">
        <v>14</v>
      </c>
      <c r="G138" s="12"/>
      <c r="H138" s="12">
        <v>16</v>
      </c>
      <c r="I138" s="10">
        <f t="shared" si="21"/>
        <v>9140</v>
      </c>
      <c r="J138" s="22"/>
      <c r="K138" s="7">
        <v>7857</v>
      </c>
      <c r="L138" s="23">
        <v>0</v>
      </c>
      <c r="M138" s="23">
        <v>44</v>
      </c>
      <c r="N138" s="23"/>
      <c r="O138" s="35"/>
      <c r="P138" s="11">
        <f t="shared" si="22"/>
        <v>7901</v>
      </c>
      <c r="Q138" s="5">
        <f t="shared" si="23"/>
        <v>-1239</v>
      </c>
    </row>
    <row r="139" spans="1:17" s="2" customFormat="1" x14ac:dyDescent="0.3">
      <c r="B139" s="3" t="s">
        <v>266</v>
      </c>
      <c r="C139" s="9" t="s">
        <v>136</v>
      </c>
      <c r="D139" s="25">
        <v>5499</v>
      </c>
      <c r="E139" s="12">
        <v>1</v>
      </c>
      <c r="F139" s="12">
        <v>5</v>
      </c>
      <c r="G139" s="12"/>
      <c r="H139" s="12">
        <v>9</v>
      </c>
      <c r="I139" s="10">
        <f t="shared" si="21"/>
        <v>5514</v>
      </c>
      <c r="J139" s="22"/>
      <c r="K139" s="7">
        <v>3899</v>
      </c>
      <c r="L139" s="23">
        <v>0</v>
      </c>
      <c r="M139" s="23">
        <v>3</v>
      </c>
      <c r="N139" s="23"/>
      <c r="O139" s="35"/>
      <c r="P139" s="11">
        <f t="shared" si="22"/>
        <v>3902</v>
      </c>
      <c r="Q139" s="5">
        <f t="shared" si="23"/>
        <v>-1612</v>
      </c>
    </row>
    <row r="140" spans="1:17" s="2" customFormat="1" x14ac:dyDescent="0.3">
      <c r="B140" s="3" t="s">
        <v>267</v>
      </c>
      <c r="C140" s="9" t="s">
        <v>137</v>
      </c>
      <c r="D140" s="25">
        <v>3823</v>
      </c>
      <c r="E140" s="12">
        <v>2</v>
      </c>
      <c r="F140" s="12">
        <v>20</v>
      </c>
      <c r="G140" s="12"/>
      <c r="H140" s="12">
        <v>2</v>
      </c>
      <c r="I140" s="10">
        <f t="shared" si="21"/>
        <v>3847</v>
      </c>
      <c r="J140" s="22"/>
      <c r="K140" s="7">
        <v>3229</v>
      </c>
      <c r="L140" s="23">
        <v>0</v>
      </c>
      <c r="M140" s="23">
        <v>10</v>
      </c>
      <c r="N140" s="23"/>
      <c r="O140" s="35"/>
      <c r="P140" s="11">
        <f t="shared" si="22"/>
        <v>3239</v>
      </c>
      <c r="Q140" s="5">
        <f t="shared" si="23"/>
        <v>-608</v>
      </c>
    </row>
    <row r="141" spans="1:17" s="2" customFormat="1" x14ac:dyDescent="0.3">
      <c r="B141" s="3" t="s">
        <v>268</v>
      </c>
      <c r="C141" s="9" t="s">
        <v>138</v>
      </c>
      <c r="D141" s="25">
        <v>12420</v>
      </c>
      <c r="E141" s="12">
        <v>5</v>
      </c>
      <c r="F141" s="12">
        <v>70</v>
      </c>
      <c r="G141" s="12"/>
      <c r="H141" s="12">
        <v>19</v>
      </c>
      <c r="I141" s="10">
        <f t="shared" si="21"/>
        <v>12514</v>
      </c>
      <c r="J141" s="22"/>
      <c r="K141" s="7">
        <v>7428</v>
      </c>
      <c r="L141" s="23">
        <v>0</v>
      </c>
      <c r="M141" s="23">
        <v>7</v>
      </c>
      <c r="N141" s="23"/>
      <c r="O141" s="35"/>
      <c r="P141" s="11">
        <f t="shared" si="22"/>
        <v>7435</v>
      </c>
      <c r="Q141" s="5">
        <f t="shared" si="23"/>
        <v>-5079</v>
      </c>
    </row>
    <row r="142" spans="1:17" s="2" customFormat="1" x14ac:dyDescent="0.3">
      <c r="B142" s="3" t="s">
        <v>269</v>
      </c>
      <c r="C142" s="9" t="s">
        <v>139</v>
      </c>
      <c r="D142" s="25">
        <v>1502</v>
      </c>
      <c r="E142" s="12">
        <v>0</v>
      </c>
      <c r="F142" s="12">
        <v>7</v>
      </c>
      <c r="G142" s="12"/>
      <c r="H142" s="12">
        <v>5</v>
      </c>
      <c r="I142" s="10">
        <f t="shared" si="21"/>
        <v>1514</v>
      </c>
      <c r="J142" s="22"/>
      <c r="K142" s="7">
        <v>2937</v>
      </c>
      <c r="L142" s="23">
        <v>0</v>
      </c>
      <c r="M142" s="23">
        <v>10</v>
      </c>
      <c r="N142" s="23"/>
      <c r="O142" s="35"/>
      <c r="P142" s="11">
        <f t="shared" si="22"/>
        <v>2947</v>
      </c>
      <c r="Q142" s="5">
        <f t="shared" si="23"/>
        <v>1433</v>
      </c>
    </row>
    <row r="143" spans="1:17" s="2" customFormat="1" x14ac:dyDescent="0.3">
      <c r="B143" s="3" t="s">
        <v>270</v>
      </c>
      <c r="C143" s="9" t="s">
        <v>140</v>
      </c>
      <c r="D143" s="25">
        <v>3955</v>
      </c>
      <c r="E143" s="12">
        <v>0</v>
      </c>
      <c r="F143" s="12">
        <v>22</v>
      </c>
      <c r="G143" s="12"/>
      <c r="H143" s="12">
        <v>3</v>
      </c>
      <c r="I143" s="10">
        <f t="shared" si="21"/>
        <v>3980</v>
      </c>
      <c r="J143" s="22"/>
      <c r="K143" s="7">
        <v>2308</v>
      </c>
      <c r="L143" s="23">
        <v>0</v>
      </c>
      <c r="M143" s="23">
        <v>4</v>
      </c>
      <c r="N143" s="23"/>
      <c r="O143" s="35"/>
      <c r="P143" s="11">
        <f t="shared" si="22"/>
        <v>2312</v>
      </c>
      <c r="Q143" s="5">
        <f t="shared" si="23"/>
        <v>-1668</v>
      </c>
    </row>
    <row r="144" spans="1:17" ht="15.6" x14ac:dyDescent="0.3">
      <c r="A144" s="13" t="s">
        <v>14</v>
      </c>
      <c r="B144" s="13" t="s">
        <v>18</v>
      </c>
      <c r="D144" s="15">
        <f>SUM(D118:D143)</f>
        <v>257790</v>
      </c>
      <c r="E144" s="15">
        <f>SUM(E118:E143)</f>
        <v>211</v>
      </c>
      <c r="F144" s="15">
        <f>SUM(F118:F143)</f>
        <v>2886</v>
      </c>
      <c r="G144" s="15">
        <f>SUM(G118:G143)</f>
        <v>87</v>
      </c>
      <c r="H144" s="15">
        <f>SUM(H118:H143)</f>
        <v>2120</v>
      </c>
      <c r="I144" s="15">
        <f t="shared" si="21"/>
        <v>263094</v>
      </c>
      <c r="J144" s="22"/>
      <c r="K144" s="17">
        <f>SUM(K118:K143)</f>
        <v>257081</v>
      </c>
      <c r="L144" s="17">
        <f>SUM(L118:L143)</f>
        <v>192</v>
      </c>
      <c r="M144" s="17">
        <f>SUM(M118:M143)</f>
        <v>2012</v>
      </c>
      <c r="N144" s="17">
        <f>SUM(N118:N143)</f>
        <v>0</v>
      </c>
      <c r="O144" s="17"/>
      <c r="P144" s="17">
        <f t="shared" si="22"/>
        <v>259285</v>
      </c>
      <c r="Q144" s="19">
        <f t="shared" si="23"/>
        <v>-3809</v>
      </c>
    </row>
    <row r="146" spans="1:17" s="2" customFormat="1" x14ac:dyDescent="0.3">
      <c r="A146" s="1"/>
      <c r="C146" s="14"/>
      <c r="D146" s="1"/>
      <c r="E146" s="1"/>
      <c r="F146" s="1"/>
      <c r="G146" s="1"/>
      <c r="H146" s="1"/>
      <c r="J146" s="1"/>
      <c r="K146" s="1"/>
      <c r="L146" s="1"/>
      <c r="M146" s="1"/>
      <c r="N146" s="1"/>
      <c r="O146" s="1"/>
      <c r="Q146" s="1"/>
    </row>
    <row r="147" spans="1:17" s="2" customFormat="1" x14ac:dyDescent="0.3">
      <c r="A147" s="2" t="s">
        <v>15</v>
      </c>
      <c r="B147" s="20" t="s">
        <v>315</v>
      </c>
      <c r="C147" s="9" t="s">
        <v>316</v>
      </c>
      <c r="D147" s="25">
        <v>6</v>
      </c>
      <c r="E147" s="12">
        <v>0</v>
      </c>
      <c r="F147" s="12">
        <v>0</v>
      </c>
      <c r="G147" s="12"/>
      <c r="H147" s="12"/>
      <c r="I147" s="10">
        <f>SUM(D147:H147)</f>
        <v>6</v>
      </c>
      <c r="J147" s="22"/>
      <c r="K147" s="23">
        <v>12</v>
      </c>
      <c r="L147" s="23">
        <v>0</v>
      </c>
      <c r="M147" s="23">
        <v>0</v>
      </c>
      <c r="N147" s="48"/>
      <c r="O147" s="35"/>
      <c r="P147" s="11">
        <f>SUM(K147:O147)</f>
        <v>12</v>
      </c>
      <c r="Q147" s="5">
        <f>P147-I147</f>
        <v>6</v>
      </c>
    </row>
    <row r="148" spans="1:17" s="2" customFormat="1" x14ac:dyDescent="0.3">
      <c r="B148" s="20" t="s">
        <v>141</v>
      </c>
      <c r="C148" s="9" t="s">
        <v>142</v>
      </c>
      <c r="D148" s="25">
        <v>17974</v>
      </c>
      <c r="E148" s="12">
        <v>12</v>
      </c>
      <c r="F148" s="12">
        <v>852</v>
      </c>
      <c r="G148" s="12">
        <v>26</v>
      </c>
      <c r="H148" s="12">
        <v>6065</v>
      </c>
      <c r="I148" s="10">
        <f>SUM(D148:H148)</f>
        <v>24929</v>
      </c>
      <c r="J148" s="22"/>
      <c r="K148" s="23">
        <v>17280</v>
      </c>
      <c r="L148" s="23">
        <v>7</v>
      </c>
      <c r="M148" s="23">
        <v>612</v>
      </c>
      <c r="N148" s="48"/>
      <c r="O148" s="35"/>
      <c r="P148" s="11"/>
      <c r="Q148" s="5"/>
    </row>
    <row r="149" spans="1:17" s="2" customFormat="1" x14ac:dyDescent="0.3">
      <c r="B149" s="20" t="s">
        <v>271</v>
      </c>
      <c r="C149" s="9" t="s">
        <v>143</v>
      </c>
      <c r="D149" s="25">
        <v>9616</v>
      </c>
      <c r="E149" s="12">
        <v>12</v>
      </c>
      <c r="F149" s="12">
        <v>120</v>
      </c>
      <c r="G149" s="12"/>
      <c r="H149" s="12">
        <v>440</v>
      </c>
      <c r="I149" s="10">
        <f t="shared" ref="I149:I157" si="24">SUM(D149:H149)</f>
        <v>10188</v>
      </c>
      <c r="J149" s="22"/>
      <c r="K149" s="23">
        <v>10381</v>
      </c>
      <c r="L149" s="23">
        <v>0</v>
      </c>
      <c r="M149" s="23">
        <v>0</v>
      </c>
      <c r="N149" s="48"/>
      <c r="O149" s="35"/>
      <c r="P149" s="11">
        <f t="shared" ref="P149:P157" si="25">SUM(K149:O149)</f>
        <v>10381</v>
      </c>
      <c r="Q149" s="5">
        <f t="shared" ref="Q149:Q157" si="26">P149-I149</f>
        <v>193</v>
      </c>
    </row>
    <row r="150" spans="1:17" s="2" customFormat="1" x14ac:dyDescent="0.3">
      <c r="B150" s="20" t="s">
        <v>272</v>
      </c>
      <c r="C150" s="9" t="s">
        <v>144</v>
      </c>
      <c r="D150" s="25"/>
      <c r="E150" s="12">
        <v>6</v>
      </c>
      <c r="F150" s="12">
        <v>24</v>
      </c>
      <c r="G150" s="12"/>
      <c r="H150" s="12">
        <v>23</v>
      </c>
      <c r="I150" s="10">
        <f t="shared" si="24"/>
        <v>53</v>
      </c>
      <c r="J150" s="22"/>
      <c r="K150" s="23"/>
      <c r="L150" s="23">
        <v>58</v>
      </c>
      <c r="M150" s="23">
        <v>92</v>
      </c>
      <c r="N150" s="48"/>
      <c r="O150" s="35"/>
      <c r="P150" s="11">
        <f t="shared" si="25"/>
        <v>150</v>
      </c>
      <c r="Q150" s="5">
        <f t="shared" si="26"/>
        <v>97</v>
      </c>
    </row>
    <row r="151" spans="1:17" s="2" customFormat="1" x14ac:dyDescent="0.3">
      <c r="B151" s="20" t="s">
        <v>273</v>
      </c>
      <c r="C151" s="9" t="s">
        <v>145</v>
      </c>
      <c r="D151" s="25">
        <v>13596</v>
      </c>
      <c r="E151" s="12">
        <v>14</v>
      </c>
      <c r="F151" s="12">
        <v>431</v>
      </c>
      <c r="G151" s="12"/>
      <c r="H151" s="12">
        <v>886</v>
      </c>
      <c r="I151" s="10">
        <f t="shared" si="24"/>
        <v>14927</v>
      </c>
      <c r="J151" s="22"/>
      <c r="K151" s="23">
        <v>13654</v>
      </c>
      <c r="L151" s="23">
        <v>0</v>
      </c>
      <c r="M151" s="23">
        <v>0</v>
      </c>
      <c r="N151" s="48"/>
      <c r="O151" s="35"/>
      <c r="P151" s="11">
        <f t="shared" si="25"/>
        <v>13654</v>
      </c>
      <c r="Q151" s="5">
        <f t="shared" si="26"/>
        <v>-1273</v>
      </c>
    </row>
    <row r="152" spans="1:17" s="2" customFormat="1" x14ac:dyDescent="0.3">
      <c r="B152" s="20" t="s">
        <v>146</v>
      </c>
      <c r="C152" s="9" t="s">
        <v>147</v>
      </c>
      <c r="D152" s="25">
        <v>3821</v>
      </c>
      <c r="E152" s="12">
        <v>1</v>
      </c>
      <c r="F152" s="12">
        <v>44</v>
      </c>
      <c r="G152" s="12"/>
      <c r="H152" s="12">
        <v>60</v>
      </c>
      <c r="I152" s="10">
        <f t="shared" si="24"/>
        <v>3926</v>
      </c>
      <c r="J152" s="22"/>
      <c r="K152" s="23">
        <v>4065</v>
      </c>
      <c r="L152" s="23">
        <v>0</v>
      </c>
      <c r="M152" s="23">
        <v>0</v>
      </c>
      <c r="N152" s="48"/>
      <c r="O152" s="35"/>
      <c r="P152" s="11">
        <f t="shared" si="25"/>
        <v>4065</v>
      </c>
      <c r="Q152" s="5">
        <f t="shared" si="26"/>
        <v>139</v>
      </c>
    </row>
    <row r="153" spans="1:17" s="2" customFormat="1" x14ac:dyDescent="0.3">
      <c r="B153" s="20" t="s">
        <v>274</v>
      </c>
      <c r="C153" s="9" t="s">
        <v>148</v>
      </c>
      <c r="D153" s="25">
        <v>5738</v>
      </c>
      <c r="E153" s="12">
        <v>7</v>
      </c>
      <c r="F153" s="12">
        <v>65</v>
      </c>
      <c r="G153" s="12"/>
      <c r="H153" s="12">
        <v>133</v>
      </c>
      <c r="I153" s="10">
        <f t="shared" si="24"/>
        <v>5943</v>
      </c>
      <c r="J153" s="22"/>
      <c r="K153" s="23">
        <v>6291</v>
      </c>
      <c r="L153" s="23">
        <v>0</v>
      </c>
      <c r="M153" s="23">
        <v>0</v>
      </c>
      <c r="N153" s="48"/>
      <c r="O153" s="35"/>
      <c r="P153" s="11">
        <f t="shared" si="25"/>
        <v>6291</v>
      </c>
      <c r="Q153" s="5">
        <f t="shared" si="26"/>
        <v>348</v>
      </c>
    </row>
    <row r="154" spans="1:17" s="2" customFormat="1" x14ac:dyDescent="0.3">
      <c r="B154" s="20" t="s">
        <v>275</v>
      </c>
      <c r="C154" s="9" t="s">
        <v>149</v>
      </c>
      <c r="D154" s="25">
        <v>9026</v>
      </c>
      <c r="E154" s="12">
        <v>4</v>
      </c>
      <c r="F154" s="12">
        <v>163</v>
      </c>
      <c r="G154" s="12"/>
      <c r="H154" s="12">
        <f>168+8</f>
        <v>176</v>
      </c>
      <c r="I154" s="10">
        <f t="shared" si="24"/>
        <v>9369</v>
      </c>
      <c r="J154" s="22"/>
      <c r="K154" s="23">
        <v>9129</v>
      </c>
      <c r="L154" s="23">
        <v>1</v>
      </c>
      <c r="M154" s="23">
        <v>11</v>
      </c>
      <c r="N154" s="48"/>
      <c r="O154" s="35"/>
      <c r="P154" s="11">
        <f t="shared" si="25"/>
        <v>9141</v>
      </c>
      <c r="Q154" s="5">
        <f t="shared" si="26"/>
        <v>-228</v>
      </c>
    </row>
    <row r="155" spans="1:17" s="2" customFormat="1" x14ac:dyDescent="0.3">
      <c r="B155" s="20" t="s">
        <v>276</v>
      </c>
      <c r="C155" s="9" t="s">
        <v>150</v>
      </c>
      <c r="D155" s="25">
        <v>6017</v>
      </c>
      <c r="E155" s="12">
        <v>2</v>
      </c>
      <c r="F155" s="12">
        <v>9</v>
      </c>
      <c r="G155" s="12"/>
      <c r="H155" s="12">
        <v>123</v>
      </c>
      <c r="I155" s="10">
        <f t="shared" si="24"/>
        <v>6151</v>
      </c>
      <c r="J155" s="22"/>
      <c r="K155" s="23">
        <v>5335</v>
      </c>
      <c r="L155" s="23">
        <v>0</v>
      </c>
      <c r="M155" s="23">
        <v>0</v>
      </c>
      <c r="N155" s="48"/>
      <c r="O155" s="35"/>
      <c r="P155" s="11">
        <f t="shared" si="25"/>
        <v>5335</v>
      </c>
      <c r="Q155" s="5">
        <f t="shared" si="26"/>
        <v>-816</v>
      </c>
    </row>
    <row r="156" spans="1:17" s="2" customFormat="1" x14ac:dyDescent="0.3">
      <c r="B156" s="20" t="s">
        <v>277</v>
      </c>
      <c r="C156" s="9" t="s">
        <v>151</v>
      </c>
      <c r="D156" s="25">
        <v>9543</v>
      </c>
      <c r="E156" s="12">
        <v>8</v>
      </c>
      <c r="F156" s="12">
        <v>715</v>
      </c>
      <c r="G156" s="12"/>
      <c r="H156" s="12">
        <v>1498</v>
      </c>
      <c r="I156" s="10">
        <f t="shared" si="24"/>
        <v>11764</v>
      </c>
      <c r="J156" s="22"/>
      <c r="K156" s="23">
        <v>9352</v>
      </c>
      <c r="L156" s="23">
        <v>0</v>
      </c>
      <c r="M156" s="23">
        <v>0</v>
      </c>
      <c r="N156" s="48"/>
      <c r="O156" s="35"/>
      <c r="P156" s="11">
        <f t="shared" si="25"/>
        <v>9352</v>
      </c>
      <c r="Q156" s="5">
        <f t="shared" si="26"/>
        <v>-2412</v>
      </c>
    </row>
    <row r="157" spans="1:17" ht="15.6" x14ac:dyDescent="0.3">
      <c r="A157" s="13" t="s">
        <v>15</v>
      </c>
      <c r="B157" s="13" t="s">
        <v>18</v>
      </c>
      <c r="D157" s="15">
        <f t="shared" ref="D157:H157" si="27">SUM(D147:D156)</f>
        <v>75337</v>
      </c>
      <c r="E157" s="15">
        <f t="shared" si="27"/>
        <v>66</v>
      </c>
      <c r="F157" s="15">
        <f t="shared" si="27"/>
        <v>2423</v>
      </c>
      <c r="G157" s="15">
        <f t="shared" si="27"/>
        <v>26</v>
      </c>
      <c r="H157" s="15">
        <f t="shared" si="27"/>
        <v>9404</v>
      </c>
      <c r="I157" s="15">
        <f t="shared" si="24"/>
        <v>87256</v>
      </c>
      <c r="J157" s="22"/>
      <c r="K157" s="17">
        <f>SUM(K147:K156)</f>
        <v>75499</v>
      </c>
      <c r="L157" s="17">
        <f>SUM(L147:L156)</f>
        <v>66</v>
      </c>
      <c r="M157" s="17">
        <f>SUM(M147:M156)</f>
        <v>715</v>
      </c>
      <c r="N157" s="17">
        <f>SUM(N147:N156)</f>
        <v>0</v>
      </c>
      <c r="O157" s="17"/>
      <c r="P157" s="17">
        <f t="shared" si="25"/>
        <v>76280</v>
      </c>
      <c r="Q157" s="19">
        <f t="shared" si="26"/>
        <v>-10976</v>
      </c>
    </row>
    <row r="159" spans="1:17" s="2" customFormat="1" x14ac:dyDescent="0.3">
      <c r="A159" s="1"/>
      <c r="C159" s="14"/>
      <c r="D159" s="1"/>
      <c r="E159" s="1"/>
      <c r="F159" s="1"/>
      <c r="G159" s="1"/>
      <c r="H159" s="1"/>
      <c r="J159" s="1"/>
      <c r="K159" s="1"/>
      <c r="L159" s="1"/>
      <c r="M159" s="1"/>
      <c r="N159" s="1"/>
      <c r="O159" s="1"/>
      <c r="Q159" s="1"/>
    </row>
    <row r="160" spans="1:17" s="2" customFormat="1" x14ac:dyDescent="0.3">
      <c r="A160" s="2" t="s">
        <v>16</v>
      </c>
      <c r="B160" s="20" t="s">
        <v>317</v>
      </c>
      <c r="C160" s="9" t="s">
        <v>318</v>
      </c>
      <c r="D160" s="25">
        <v>21878</v>
      </c>
      <c r="E160" s="25">
        <v>0</v>
      </c>
      <c r="F160" s="25">
        <v>968</v>
      </c>
      <c r="G160" s="25">
        <v>128</v>
      </c>
      <c r="H160" s="25">
        <v>1906</v>
      </c>
      <c r="I160" s="10">
        <f>SUM(D160:H160)</f>
        <v>24880</v>
      </c>
      <c r="J160" s="57"/>
      <c r="K160" s="58">
        <v>28476</v>
      </c>
      <c r="L160" s="58">
        <v>0</v>
      </c>
      <c r="M160" s="58">
        <v>4224</v>
      </c>
      <c r="N160" s="58">
        <v>195</v>
      </c>
      <c r="O160" s="59"/>
      <c r="P160" s="11">
        <f>SUM(K160:O160)</f>
        <v>32895</v>
      </c>
      <c r="Q160" s="60">
        <f>P160-I160</f>
        <v>8015</v>
      </c>
    </row>
    <row r="161" spans="1:17" s="2" customFormat="1" x14ac:dyDescent="0.3">
      <c r="B161" s="20" t="s">
        <v>319</v>
      </c>
      <c r="C161" s="9" t="s">
        <v>320</v>
      </c>
      <c r="D161" s="25">
        <v>33804</v>
      </c>
      <c r="E161" s="25"/>
      <c r="F161" s="25"/>
      <c r="G161" s="25"/>
      <c r="H161" s="25">
        <v>609</v>
      </c>
      <c r="I161" s="10">
        <f>SUM(D161:H161)</f>
        <v>34413</v>
      </c>
      <c r="J161" s="57"/>
      <c r="K161" s="58">
        <v>19472</v>
      </c>
      <c r="L161" s="59"/>
      <c r="M161" s="59"/>
      <c r="N161" s="58"/>
      <c r="O161" s="59"/>
      <c r="P161" s="11">
        <f>SUM(K161:O161)</f>
        <v>19472</v>
      </c>
      <c r="Q161" s="5">
        <f>P161-I161</f>
        <v>-14941</v>
      </c>
    </row>
    <row r="162" spans="1:17" s="2" customFormat="1" x14ac:dyDescent="0.3">
      <c r="B162" s="20" t="s">
        <v>321</v>
      </c>
      <c r="C162" s="9" t="s">
        <v>152</v>
      </c>
      <c r="D162" s="25">
        <v>14131</v>
      </c>
      <c r="E162" s="25"/>
      <c r="F162" s="25"/>
      <c r="G162" s="25"/>
      <c r="H162" s="25">
        <v>806</v>
      </c>
      <c r="I162" s="10">
        <f>SUM(D162:H162)</f>
        <v>14937</v>
      </c>
      <c r="J162" s="57"/>
      <c r="K162" s="58">
        <v>21753</v>
      </c>
      <c r="L162" s="59"/>
      <c r="M162" s="59"/>
      <c r="N162" s="58"/>
      <c r="O162" s="59"/>
      <c r="P162" s="11">
        <f>SUM(K162:O162)</f>
        <v>21753</v>
      </c>
      <c r="Q162" s="5">
        <f>P162-I162</f>
        <v>6816</v>
      </c>
    </row>
    <row r="163" spans="1:17" ht="15.6" x14ac:dyDescent="0.3">
      <c r="A163" s="13" t="s">
        <v>16</v>
      </c>
      <c r="B163" s="13" t="s">
        <v>18</v>
      </c>
      <c r="D163" s="15">
        <f>SUM(D160:D162)</f>
        <v>69813</v>
      </c>
      <c r="E163" s="15">
        <f t="shared" ref="E163:N163" si="28">SUM(E160:E162)</f>
        <v>0</v>
      </c>
      <c r="F163" s="15">
        <f t="shared" si="28"/>
        <v>968</v>
      </c>
      <c r="G163" s="15">
        <f t="shared" si="28"/>
        <v>128</v>
      </c>
      <c r="H163" s="15">
        <f t="shared" si="28"/>
        <v>3321</v>
      </c>
      <c r="I163" s="15">
        <f>SUM(D163:H163)</f>
        <v>74230</v>
      </c>
      <c r="J163" s="22"/>
      <c r="K163" s="17">
        <f t="shared" si="28"/>
        <v>69701</v>
      </c>
      <c r="L163" s="17">
        <f t="shared" si="28"/>
        <v>0</v>
      </c>
      <c r="M163" s="17">
        <f t="shared" si="28"/>
        <v>4224</v>
      </c>
      <c r="N163" s="17">
        <f t="shared" si="28"/>
        <v>195</v>
      </c>
      <c r="O163" s="17"/>
      <c r="P163" s="17">
        <f>SUM(K163:O163)</f>
        <v>74120</v>
      </c>
      <c r="Q163" s="19">
        <f>P163-I163</f>
        <v>-110</v>
      </c>
    </row>
    <row r="165" spans="1:17" s="2" customFormat="1" x14ac:dyDescent="0.3">
      <c r="A165" s="1"/>
      <c r="C165" s="14"/>
      <c r="D165" s="1"/>
      <c r="E165" s="1"/>
      <c r="F165" s="1"/>
      <c r="G165" s="1"/>
      <c r="H165" s="1"/>
      <c r="J165" s="1"/>
      <c r="K165" s="1"/>
      <c r="L165" s="1"/>
      <c r="M165" s="1"/>
      <c r="N165" s="1"/>
      <c r="O165" s="1"/>
      <c r="Q165" s="1"/>
    </row>
    <row r="166" spans="1:17" s="2" customFormat="1" x14ac:dyDescent="0.3">
      <c r="A166" s="2" t="s">
        <v>17</v>
      </c>
      <c r="B166" s="20" t="s">
        <v>278</v>
      </c>
      <c r="C166" s="9" t="s">
        <v>153</v>
      </c>
      <c r="D166" s="25"/>
      <c r="E166" s="12">
        <v>476</v>
      </c>
      <c r="F166" s="12">
        <v>797</v>
      </c>
      <c r="G166" s="12">
        <v>54</v>
      </c>
      <c r="H166" s="12">
        <v>16700</v>
      </c>
      <c r="I166" s="10">
        <f t="shared" ref="I166:I189" si="29">SUM(D166:H166)</f>
        <v>18027</v>
      </c>
      <c r="J166" s="22"/>
      <c r="K166" s="23"/>
      <c r="L166" s="23">
        <v>1320</v>
      </c>
      <c r="M166" s="23">
        <v>1913</v>
      </c>
      <c r="N166" s="23">
        <v>153</v>
      </c>
      <c r="O166" s="23"/>
      <c r="P166" s="11">
        <f t="shared" ref="P166:P189" si="30">SUM(K166:O166)</f>
        <v>3386</v>
      </c>
      <c r="Q166" s="5">
        <f t="shared" ref="Q166:Q189" si="31">P166-I166</f>
        <v>-14641</v>
      </c>
    </row>
    <row r="167" spans="1:17" s="2" customFormat="1" x14ac:dyDescent="0.3">
      <c r="B167" s="20" t="s">
        <v>176</v>
      </c>
      <c r="C167" s="9" t="s">
        <v>279</v>
      </c>
      <c r="D167" s="25"/>
      <c r="E167" s="12">
        <v>0</v>
      </c>
      <c r="F167" s="12">
        <v>0</v>
      </c>
      <c r="G167" s="12">
        <v>255</v>
      </c>
      <c r="H167" s="12">
        <v>2481</v>
      </c>
      <c r="I167" s="10">
        <f t="shared" si="29"/>
        <v>2736</v>
      </c>
      <c r="J167" s="22"/>
      <c r="K167" s="23"/>
      <c r="L167" s="23">
        <v>0</v>
      </c>
      <c r="M167" s="23">
        <v>0</v>
      </c>
      <c r="N167" s="23">
        <v>239</v>
      </c>
      <c r="O167" s="23"/>
      <c r="P167" s="11">
        <f t="shared" si="30"/>
        <v>239</v>
      </c>
      <c r="Q167" s="5">
        <f t="shared" si="31"/>
        <v>-2497</v>
      </c>
    </row>
    <row r="168" spans="1:17" s="2" customFormat="1" x14ac:dyDescent="0.3">
      <c r="B168" s="20" t="s">
        <v>154</v>
      </c>
      <c r="C168" s="9" t="s">
        <v>155</v>
      </c>
      <c r="D168" s="25">
        <v>10391</v>
      </c>
      <c r="E168" s="12">
        <v>72</v>
      </c>
      <c r="F168" s="12">
        <v>224</v>
      </c>
      <c r="G168" s="12"/>
      <c r="H168" s="12">
        <v>48</v>
      </c>
      <c r="I168" s="10">
        <f t="shared" si="29"/>
        <v>10735</v>
      </c>
      <c r="J168" s="22"/>
      <c r="K168" s="23">
        <v>11095</v>
      </c>
      <c r="L168" s="23">
        <v>36</v>
      </c>
      <c r="M168" s="23">
        <v>72</v>
      </c>
      <c r="N168" s="23"/>
      <c r="O168" s="23"/>
      <c r="P168" s="11">
        <f t="shared" si="30"/>
        <v>11203</v>
      </c>
      <c r="Q168" s="5">
        <f t="shared" si="31"/>
        <v>468</v>
      </c>
    </row>
    <row r="169" spans="1:17" s="2" customFormat="1" x14ac:dyDescent="0.3">
      <c r="B169" s="28" t="s">
        <v>280</v>
      </c>
      <c r="C169" s="9" t="s">
        <v>156</v>
      </c>
      <c r="D169" s="25">
        <v>9721</v>
      </c>
      <c r="E169" s="12">
        <v>46</v>
      </c>
      <c r="F169" s="12">
        <v>19</v>
      </c>
      <c r="G169" s="12"/>
      <c r="H169" s="12">
        <v>28</v>
      </c>
      <c r="I169" s="10">
        <f t="shared" si="29"/>
        <v>9814</v>
      </c>
      <c r="J169" s="22"/>
      <c r="K169" s="23">
        <v>9496</v>
      </c>
      <c r="L169" s="23">
        <v>22</v>
      </c>
      <c r="M169" s="23">
        <v>32</v>
      </c>
      <c r="N169" s="23"/>
      <c r="O169" s="23"/>
      <c r="P169" s="11">
        <f t="shared" si="30"/>
        <v>9550</v>
      </c>
      <c r="Q169" s="5">
        <f t="shared" si="31"/>
        <v>-264</v>
      </c>
    </row>
    <row r="170" spans="1:17" s="2" customFormat="1" x14ac:dyDescent="0.3">
      <c r="B170" s="20" t="s">
        <v>281</v>
      </c>
      <c r="C170" s="9" t="s">
        <v>157</v>
      </c>
      <c r="D170" s="25"/>
      <c r="E170" s="12">
        <v>278</v>
      </c>
      <c r="F170" s="12">
        <v>161</v>
      </c>
      <c r="G170" s="12"/>
      <c r="H170" s="12">
        <v>573</v>
      </c>
      <c r="I170" s="10">
        <f t="shared" si="29"/>
        <v>1012</v>
      </c>
      <c r="J170" s="22"/>
      <c r="K170" s="23"/>
      <c r="L170" s="23">
        <v>257</v>
      </c>
      <c r="M170" s="23">
        <v>442</v>
      </c>
      <c r="N170" s="23"/>
      <c r="O170" s="23"/>
      <c r="P170" s="11">
        <f t="shared" si="30"/>
        <v>699</v>
      </c>
      <c r="Q170" s="5">
        <f t="shared" si="31"/>
        <v>-313</v>
      </c>
    </row>
    <row r="171" spans="1:17" s="2" customFormat="1" x14ac:dyDescent="0.3">
      <c r="B171" s="20" t="s">
        <v>282</v>
      </c>
      <c r="C171" s="9" t="s">
        <v>158</v>
      </c>
      <c r="D171" s="25">
        <v>7019</v>
      </c>
      <c r="E171" s="12">
        <v>42</v>
      </c>
      <c r="F171" s="12">
        <v>113</v>
      </c>
      <c r="G171" s="12"/>
      <c r="H171" s="12">
        <v>184</v>
      </c>
      <c r="I171" s="10">
        <f t="shared" si="29"/>
        <v>7358</v>
      </c>
      <c r="J171" s="22"/>
      <c r="K171" s="23">
        <v>7263</v>
      </c>
      <c r="L171" s="23">
        <v>11</v>
      </c>
      <c r="M171" s="23">
        <v>13</v>
      </c>
      <c r="N171" s="23"/>
      <c r="O171" s="23"/>
      <c r="P171" s="11">
        <f t="shared" si="30"/>
        <v>7287</v>
      </c>
      <c r="Q171" s="5">
        <f t="shared" si="31"/>
        <v>-71</v>
      </c>
    </row>
    <row r="172" spans="1:17" s="2" customFormat="1" x14ac:dyDescent="0.3">
      <c r="B172" s="28" t="s">
        <v>283</v>
      </c>
      <c r="C172" s="9" t="s">
        <v>159</v>
      </c>
      <c r="D172" s="25">
        <v>8881</v>
      </c>
      <c r="E172" s="12">
        <v>47</v>
      </c>
      <c r="F172" s="12">
        <v>127</v>
      </c>
      <c r="G172" s="12"/>
      <c r="H172" s="12">
        <v>517</v>
      </c>
      <c r="I172" s="10">
        <f t="shared" si="29"/>
        <v>9572</v>
      </c>
      <c r="J172" s="22"/>
      <c r="K172" s="23">
        <v>8225</v>
      </c>
      <c r="L172" s="23">
        <v>14</v>
      </c>
      <c r="M172" s="23">
        <v>29</v>
      </c>
      <c r="N172" s="23"/>
      <c r="O172" s="23"/>
      <c r="P172" s="11">
        <f t="shared" si="30"/>
        <v>8268</v>
      </c>
      <c r="Q172" s="5">
        <f t="shared" si="31"/>
        <v>-1304</v>
      </c>
    </row>
    <row r="173" spans="1:17" s="2" customFormat="1" x14ac:dyDescent="0.3">
      <c r="B173" s="20" t="s">
        <v>284</v>
      </c>
      <c r="C173" s="9" t="s">
        <v>160</v>
      </c>
      <c r="D173" s="25">
        <v>6787</v>
      </c>
      <c r="E173" s="12">
        <v>59</v>
      </c>
      <c r="F173" s="12">
        <v>202</v>
      </c>
      <c r="G173" s="12"/>
      <c r="H173" s="12">
        <v>214</v>
      </c>
      <c r="I173" s="10">
        <f t="shared" si="29"/>
        <v>7262</v>
      </c>
      <c r="J173" s="22"/>
      <c r="K173" s="23">
        <v>6264</v>
      </c>
      <c r="L173" s="23">
        <v>13</v>
      </c>
      <c r="M173" s="23">
        <v>17</v>
      </c>
      <c r="N173" s="23"/>
      <c r="O173" s="23"/>
      <c r="P173" s="11">
        <f t="shared" si="30"/>
        <v>6294</v>
      </c>
      <c r="Q173" s="5">
        <f t="shared" si="31"/>
        <v>-968</v>
      </c>
    </row>
    <row r="174" spans="1:17" s="2" customFormat="1" x14ac:dyDescent="0.3">
      <c r="B174" s="20" t="s">
        <v>285</v>
      </c>
      <c r="C174" s="9" t="s">
        <v>161</v>
      </c>
      <c r="D174" s="25">
        <v>6872</v>
      </c>
      <c r="E174" s="12">
        <v>77</v>
      </c>
      <c r="F174" s="12">
        <v>227</v>
      </c>
      <c r="G174" s="12"/>
      <c r="H174" s="12">
        <v>637</v>
      </c>
      <c r="I174" s="10">
        <f t="shared" si="29"/>
        <v>7813</v>
      </c>
      <c r="J174" s="22"/>
      <c r="K174" s="23">
        <v>6556</v>
      </c>
      <c r="L174" s="23">
        <v>19</v>
      </c>
      <c r="M174" s="23">
        <v>27</v>
      </c>
      <c r="N174" s="23"/>
      <c r="O174" s="23"/>
      <c r="P174" s="11">
        <f t="shared" si="30"/>
        <v>6602</v>
      </c>
      <c r="Q174" s="5">
        <f t="shared" si="31"/>
        <v>-1211</v>
      </c>
    </row>
    <row r="175" spans="1:17" s="2" customFormat="1" x14ac:dyDescent="0.3">
      <c r="B175" s="20" t="s">
        <v>286</v>
      </c>
      <c r="C175" s="9" t="s">
        <v>162</v>
      </c>
      <c r="D175" s="25">
        <v>10009</v>
      </c>
      <c r="E175" s="12">
        <v>42</v>
      </c>
      <c r="F175" s="12">
        <v>98</v>
      </c>
      <c r="G175" s="12"/>
      <c r="H175" s="12">
        <v>606</v>
      </c>
      <c r="I175" s="10">
        <f t="shared" si="29"/>
        <v>10755</v>
      </c>
      <c r="J175" s="22"/>
      <c r="K175" s="23">
        <v>10083</v>
      </c>
      <c r="L175" s="23">
        <v>66</v>
      </c>
      <c r="M175" s="23">
        <v>53</v>
      </c>
      <c r="N175" s="23"/>
      <c r="O175" s="23"/>
      <c r="P175" s="11">
        <f t="shared" si="30"/>
        <v>10202</v>
      </c>
      <c r="Q175" s="5">
        <f t="shared" si="31"/>
        <v>-553</v>
      </c>
    </row>
    <row r="176" spans="1:17" s="2" customFormat="1" x14ac:dyDescent="0.3">
      <c r="B176" s="28" t="s">
        <v>287</v>
      </c>
      <c r="C176" s="9" t="s">
        <v>163</v>
      </c>
      <c r="D176" s="25">
        <v>10270</v>
      </c>
      <c r="E176" s="12">
        <v>102</v>
      </c>
      <c r="F176" s="12">
        <v>340</v>
      </c>
      <c r="G176" s="12"/>
      <c r="H176" s="12">
        <v>656</v>
      </c>
      <c r="I176" s="10">
        <f t="shared" si="29"/>
        <v>11368</v>
      </c>
      <c r="J176" s="22"/>
      <c r="K176" s="23">
        <v>8652</v>
      </c>
      <c r="L176" s="23">
        <v>28</v>
      </c>
      <c r="M176" s="23">
        <v>16</v>
      </c>
      <c r="N176" s="23"/>
      <c r="O176" s="23"/>
      <c r="P176" s="11">
        <f t="shared" si="30"/>
        <v>8696</v>
      </c>
      <c r="Q176" s="5">
        <f t="shared" si="31"/>
        <v>-2672</v>
      </c>
    </row>
    <row r="177" spans="1:17" s="2" customFormat="1" x14ac:dyDescent="0.3">
      <c r="B177" s="20" t="s">
        <v>288</v>
      </c>
      <c r="C177" s="9" t="s">
        <v>164</v>
      </c>
      <c r="D177" s="25"/>
      <c r="E177" s="12">
        <v>208</v>
      </c>
      <c r="F177" s="12">
        <v>110</v>
      </c>
      <c r="G177" s="12"/>
      <c r="H177" s="12">
        <v>511</v>
      </c>
      <c r="I177" s="10">
        <f t="shared" si="29"/>
        <v>829</v>
      </c>
      <c r="J177" s="22"/>
      <c r="K177" s="7"/>
      <c r="L177" s="23">
        <v>84</v>
      </c>
      <c r="M177" s="23">
        <v>99</v>
      </c>
      <c r="N177" s="23"/>
      <c r="O177" s="23"/>
      <c r="P177" s="11">
        <f t="shared" si="30"/>
        <v>183</v>
      </c>
      <c r="Q177" s="5">
        <f t="shared" si="31"/>
        <v>-646</v>
      </c>
    </row>
    <row r="178" spans="1:17" s="2" customFormat="1" x14ac:dyDescent="0.3">
      <c r="B178" s="20" t="s">
        <v>327</v>
      </c>
      <c r="C178" s="9" t="s">
        <v>165</v>
      </c>
      <c r="D178" s="25">
        <v>6783</v>
      </c>
      <c r="E178" s="12">
        <v>40</v>
      </c>
      <c r="F178" s="12">
        <v>94</v>
      </c>
      <c r="G178" s="12"/>
      <c r="H178" s="12">
        <v>447</v>
      </c>
      <c r="I178" s="10">
        <f t="shared" si="29"/>
        <v>7364</v>
      </c>
      <c r="J178" s="22"/>
      <c r="K178" s="7">
        <v>7620</v>
      </c>
      <c r="L178" s="23">
        <v>52</v>
      </c>
      <c r="M178" s="23">
        <v>68</v>
      </c>
      <c r="N178" s="23"/>
      <c r="O178" s="23"/>
      <c r="P178" s="11">
        <f t="shared" si="30"/>
        <v>7740</v>
      </c>
      <c r="Q178" s="5">
        <f t="shared" si="31"/>
        <v>376</v>
      </c>
    </row>
    <row r="179" spans="1:17" s="2" customFormat="1" x14ac:dyDescent="0.3">
      <c r="B179" s="20" t="s">
        <v>289</v>
      </c>
      <c r="C179" s="9" t="s">
        <v>166</v>
      </c>
      <c r="D179" s="25">
        <v>3254</v>
      </c>
      <c r="E179" s="12">
        <v>190</v>
      </c>
      <c r="F179" s="12">
        <v>160</v>
      </c>
      <c r="G179" s="12"/>
      <c r="H179" s="25">
        <v>97</v>
      </c>
      <c r="I179" s="10">
        <f t="shared" si="29"/>
        <v>3701</v>
      </c>
      <c r="J179" s="22"/>
      <c r="K179" s="23">
        <v>3402</v>
      </c>
      <c r="L179" s="23">
        <v>32</v>
      </c>
      <c r="M179" s="23">
        <v>70</v>
      </c>
      <c r="N179" s="23"/>
      <c r="O179" s="23"/>
      <c r="P179" s="11">
        <f t="shared" si="30"/>
        <v>3504</v>
      </c>
      <c r="Q179" s="5">
        <f t="shared" si="31"/>
        <v>-197</v>
      </c>
    </row>
    <row r="180" spans="1:17" x14ac:dyDescent="0.3">
      <c r="A180" s="2"/>
      <c r="B180" s="20" t="s">
        <v>290</v>
      </c>
      <c r="C180" s="9" t="s">
        <v>167</v>
      </c>
      <c r="D180" s="25"/>
      <c r="E180" s="12">
        <v>79</v>
      </c>
      <c r="F180" s="12">
        <v>51</v>
      </c>
      <c r="G180" s="12"/>
      <c r="H180" s="12"/>
      <c r="I180" s="10">
        <f t="shared" si="29"/>
        <v>130</v>
      </c>
      <c r="J180" s="22"/>
      <c r="K180" s="23"/>
      <c r="L180" s="23">
        <v>0</v>
      </c>
      <c r="M180" s="23">
        <v>1</v>
      </c>
      <c r="N180" s="23"/>
      <c r="O180" s="23"/>
      <c r="P180" s="11">
        <f t="shared" si="30"/>
        <v>1</v>
      </c>
      <c r="Q180" s="5">
        <f t="shared" si="31"/>
        <v>-129</v>
      </c>
    </row>
    <row r="181" spans="1:17" s="2" customFormat="1" x14ac:dyDescent="0.3">
      <c r="B181" s="20" t="s">
        <v>291</v>
      </c>
      <c r="C181" s="9" t="s">
        <v>168</v>
      </c>
      <c r="D181" s="25">
        <v>31044</v>
      </c>
      <c r="E181" s="12">
        <v>315</v>
      </c>
      <c r="F181" s="12">
        <v>444</v>
      </c>
      <c r="G181" s="12"/>
      <c r="H181" s="12">
        <v>811</v>
      </c>
      <c r="I181" s="10">
        <f t="shared" si="29"/>
        <v>32614</v>
      </c>
      <c r="J181" s="4"/>
      <c r="K181" s="23">
        <v>32312</v>
      </c>
      <c r="L181" s="23">
        <v>193</v>
      </c>
      <c r="M181" s="23">
        <v>325</v>
      </c>
      <c r="N181" s="23"/>
      <c r="O181" s="23"/>
      <c r="P181" s="11">
        <f t="shared" si="30"/>
        <v>32830</v>
      </c>
      <c r="Q181" s="5">
        <f t="shared" si="31"/>
        <v>216</v>
      </c>
    </row>
    <row r="182" spans="1:17" s="2" customFormat="1" x14ac:dyDescent="0.3">
      <c r="B182" s="20" t="s">
        <v>292</v>
      </c>
      <c r="C182" s="9" t="s">
        <v>169</v>
      </c>
      <c r="D182" s="25">
        <v>5446</v>
      </c>
      <c r="E182" s="12">
        <v>45</v>
      </c>
      <c r="F182" s="12">
        <v>75</v>
      </c>
      <c r="G182" s="12"/>
      <c r="H182" s="25">
        <v>260</v>
      </c>
      <c r="I182" s="10">
        <f t="shared" si="29"/>
        <v>5826</v>
      </c>
      <c r="J182" s="22"/>
      <c r="K182" s="23">
        <v>5533</v>
      </c>
      <c r="L182" s="23">
        <v>56</v>
      </c>
      <c r="M182" s="23">
        <v>43</v>
      </c>
      <c r="N182" s="23"/>
      <c r="O182" s="23"/>
      <c r="P182" s="11">
        <f t="shared" si="30"/>
        <v>5632</v>
      </c>
      <c r="Q182" s="5">
        <f t="shared" si="31"/>
        <v>-194</v>
      </c>
    </row>
    <row r="183" spans="1:17" s="2" customFormat="1" x14ac:dyDescent="0.3">
      <c r="B183" s="20" t="s">
        <v>293</v>
      </c>
      <c r="C183" s="9" t="s">
        <v>170</v>
      </c>
      <c r="D183" s="25">
        <v>6431</v>
      </c>
      <c r="E183" s="12">
        <v>40</v>
      </c>
      <c r="F183" s="12">
        <v>104</v>
      </c>
      <c r="G183" s="12"/>
      <c r="H183" s="12">
        <v>44</v>
      </c>
      <c r="I183" s="10">
        <f t="shared" si="29"/>
        <v>6619</v>
      </c>
      <c r="J183" s="22"/>
      <c r="K183" s="23">
        <v>6432</v>
      </c>
      <c r="L183" s="23">
        <v>28</v>
      </c>
      <c r="M183" s="23">
        <v>49</v>
      </c>
      <c r="N183" s="23"/>
      <c r="O183" s="23"/>
      <c r="P183" s="11">
        <f t="shared" si="30"/>
        <v>6509</v>
      </c>
      <c r="Q183" s="5">
        <f t="shared" si="31"/>
        <v>-110</v>
      </c>
    </row>
    <row r="184" spans="1:17" s="2" customFormat="1" ht="14.4" customHeight="1" x14ac:dyDescent="0.3">
      <c r="B184" s="20" t="s">
        <v>294</v>
      </c>
      <c r="C184" s="9" t="s">
        <v>171</v>
      </c>
      <c r="D184" s="25">
        <v>6859</v>
      </c>
      <c r="E184" s="12">
        <v>23</v>
      </c>
      <c r="F184" s="12">
        <v>20</v>
      </c>
      <c r="G184" s="12"/>
      <c r="H184" s="12">
        <v>104</v>
      </c>
      <c r="I184" s="10">
        <f t="shared" si="29"/>
        <v>7006</v>
      </c>
      <c r="J184" s="22"/>
      <c r="K184" s="23">
        <v>6628</v>
      </c>
      <c r="L184" s="23">
        <v>9</v>
      </c>
      <c r="M184" s="23">
        <v>32</v>
      </c>
      <c r="N184" s="23"/>
      <c r="O184" s="23"/>
      <c r="P184" s="11">
        <f t="shared" si="30"/>
        <v>6669</v>
      </c>
      <c r="Q184" s="5">
        <f t="shared" si="31"/>
        <v>-337</v>
      </c>
    </row>
    <row r="185" spans="1:17" s="2" customFormat="1" x14ac:dyDescent="0.3">
      <c r="B185" s="20" t="s">
        <v>295</v>
      </c>
      <c r="C185" s="9" t="s">
        <v>172</v>
      </c>
      <c r="D185" s="25">
        <v>8983</v>
      </c>
      <c r="E185" s="12">
        <v>73</v>
      </c>
      <c r="F185" s="12">
        <v>84</v>
      </c>
      <c r="G185" s="12"/>
      <c r="H185" s="12">
        <v>219</v>
      </c>
      <c r="I185" s="10">
        <f t="shared" si="29"/>
        <v>9359</v>
      </c>
      <c r="J185" s="22"/>
      <c r="K185" s="23">
        <v>8855</v>
      </c>
      <c r="L185" s="23">
        <v>49</v>
      </c>
      <c r="M185" s="23">
        <v>83</v>
      </c>
      <c r="N185" s="23"/>
      <c r="O185" s="23"/>
      <c r="P185" s="11">
        <f t="shared" si="30"/>
        <v>8987</v>
      </c>
      <c r="Q185" s="5">
        <f t="shared" si="31"/>
        <v>-372</v>
      </c>
    </row>
    <row r="186" spans="1:17" s="2" customFormat="1" x14ac:dyDescent="0.3">
      <c r="B186" s="20" t="s">
        <v>296</v>
      </c>
      <c r="C186" s="9" t="s">
        <v>173</v>
      </c>
      <c r="D186" s="25">
        <v>12226</v>
      </c>
      <c r="E186" s="12">
        <v>97</v>
      </c>
      <c r="F186" s="12">
        <v>195</v>
      </c>
      <c r="G186" s="12"/>
      <c r="H186" s="12">
        <v>242</v>
      </c>
      <c r="I186" s="10">
        <f t="shared" si="29"/>
        <v>12760</v>
      </c>
      <c r="J186" s="22"/>
      <c r="K186" s="23">
        <v>11865</v>
      </c>
      <c r="L186" s="23">
        <v>103</v>
      </c>
      <c r="M186" s="23">
        <v>149</v>
      </c>
      <c r="N186" s="23"/>
      <c r="O186" s="23"/>
      <c r="P186" s="11">
        <f t="shared" si="30"/>
        <v>12117</v>
      </c>
      <c r="Q186" s="5">
        <f t="shared" si="31"/>
        <v>-643</v>
      </c>
    </row>
    <row r="187" spans="1:17" s="2" customFormat="1" x14ac:dyDescent="0.3">
      <c r="B187" s="28" t="s">
        <v>297</v>
      </c>
      <c r="C187" s="9" t="s">
        <v>174</v>
      </c>
      <c r="D187" s="25">
        <v>9214</v>
      </c>
      <c r="E187" s="12">
        <v>81</v>
      </c>
      <c r="F187" s="12">
        <v>212</v>
      </c>
      <c r="G187" s="12"/>
      <c r="H187" s="12">
        <v>130</v>
      </c>
      <c r="I187" s="10">
        <f t="shared" si="29"/>
        <v>9637</v>
      </c>
      <c r="J187" s="22"/>
      <c r="K187" s="23">
        <v>9066</v>
      </c>
      <c r="L187" s="23">
        <v>48</v>
      </c>
      <c r="M187" s="23">
        <v>57</v>
      </c>
      <c r="N187" s="23"/>
      <c r="O187" s="23"/>
      <c r="P187" s="11">
        <f t="shared" si="30"/>
        <v>9171</v>
      </c>
      <c r="Q187" s="5">
        <f t="shared" si="31"/>
        <v>-466</v>
      </c>
    </row>
    <row r="188" spans="1:17" s="2" customFormat="1" x14ac:dyDescent="0.3">
      <c r="B188" s="61" t="s">
        <v>298</v>
      </c>
      <c r="C188" s="9" t="s">
        <v>175</v>
      </c>
      <c r="D188" s="25">
        <v>11865</v>
      </c>
      <c r="E188" s="12">
        <v>54</v>
      </c>
      <c r="F188" s="12">
        <v>95</v>
      </c>
      <c r="G188" s="12"/>
      <c r="H188" s="12">
        <v>85</v>
      </c>
      <c r="I188" s="10">
        <f t="shared" si="29"/>
        <v>12099</v>
      </c>
      <c r="J188" s="22"/>
      <c r="K188" s="23">
        <v>11267</v>
      </c>
      <c r="L188" s="23">
        <v>22</v>
      </c>
      <c r="M188" s="23">
        <v>23</v>
      </c>
      <c r="N188" s="23"/>
      <c r="O188" s="23"/>
      <c r="P188" s="11">
        <f t="shared" si="30"/>
        <v>11312</v>
      </c>
      <c r="Q188" s="5">
        <f t="shared" si="31"/>
        <v>-787</v>
      </c>
    </row>
    <row r="189" spans="1:17" ht="15.6" x14ac:dyDescent="0.3">
      <c r="A189" s="13" t="s">
        <v>17</v>
      </c>
      <c r="B189" s="13" t="s">
        <v>18</v>
      </c>
      <c r="D189" s="15">
        <f>SUM(D166:D188)</f>
        <v>172055</v>
      </c>
      <c r="E189" s="15">
        <f>SUM(E166:E188)</f>
        <v>2486</v>
      </c>
      <c r="F189" s="15">
        <f>SUM(F166:F188)</f>
        <v>3952</v>
      </c>
      <c r="G189" s="15">
        <f>SUM(G166:G188)</f>
        <v>309</v>
      </c>
      <c r="H189" s="15">
        <f>SUM(H166:H188)</f>
        <v>25594</v>
      </c>
      <c r="I189" s="15">
        <f t="shared" si="29"/>
        <v>204396</v>
      </c>
      <c r="J189" s="24"/>
      <c r="K189" s="18">
        <f>SUM(K166:K188)</f>
        <v>170614</v>
      </c>
      <c r="L189" s="18">
        <f>SUM(L166:L188)</f>
        <v>2462</v>
      </c>
      <c r="M189" s="18">
        <f>SUM(M166:M188)</f>
        <v>3613</v>
      </c>
      <c r="N189" s="18">
        <f>SUM(N166:N188)</f>
        <v>392</v>
      </c>
      <c r="O189" s="18"/>
      <c r="P189" s="18">
        <f t="shared" si="30"/>
        <v>177081</v>
      </c>
      <c r="Q189" s="19">
        <f t="shared" si="31"/>
        <v>-27315</v>
      </c>
    </row>
    <row r="191" spans="1:17" ht="15.6" x14ac:dyDescent="0.3">
      <c r="A191" s="13" t="s">
        <v>6</v>
      </c>
      <c r="B191" s="2" t="s">
        <v>22</v>
      </c>
      <c r="D191" s="62"/>
      <c r="E191" s="62"/>
      <c r="F191" s="62"/>
      <c r="G191" s="62"/>
      <c r="H191" s="10">
        <v>3654</v>
      </c>
      <c r="I191" s="10">
        <f>SUM(H191)</f>
        <v>3654</v>
      </c>
      <c r="J191" s="4"/>
      <c r="K191" s="63"/>
      <c r="L191" s="63"/>
      <c r="M191" s="63"/>
      <c r="N191" s="63"/>
      <c r="O191" s="11">
        <v>141722</v>
      </c>
      <c r="P191" s="11">
        <f>SUM(K191:O191)</f>
        <v>141722</v>
      </c>
      <c r="Q191" s="5">
        <f>P191-I191</f>
        <v>138068</v>
      </c>
    </row>
    <row r="193" spans="1:8" x14ac:dyDescent="0.3">
      <c r="A193" s="2"/>
      <c r="H193" s="1">
        <f>SUM(H189:H191)</f>
        <v>29248</v>
      </c>
    </row>
  </sheetData>
  <mergeCells count="2">
    <mergeCell ref="D1:I1"/>
    <mergeCell ref="K1:P1"/>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
  <sheetViews>
    <sheetView workbookViewId="0">
      <pane xSplit="1" ySplit="5" topLeftCell="B6" activePane="bottomRight" state="frozen"/>
      <selection pane="topRight" activeCell="B1" sqref="B1"/>
      <selection pane="bottomLeft" activeCell="A6" sqref="A6"/>
      <selection pane="bottomRight" activeCell="G3" sqref="G3"/>
    </sheetView>
  </sheetViews>
  <sheetFormatPr defaultColWidth="8.88671875" defaultRowHeight="14.4" x14ac:dyDescent="0.3"/>
  <cols>
    <col min="1" max="1" width="16" style="2" bestFit="1" customWidth="1"/>
    <col min="2" max="2" width="10.6640625" style="1" bestFit="1" customWidth="1"/>
    <col min="3" max="3" width="8.88671875" style="1"/>
    <col min="4" max="5" width="12.33203125" style="1" customWidth="1"/>
    <col min="6" max="9" width="8.88671875" style="1"/>
    <col min="10" max="11" width="12.33203125" style="1" customWidth="1"/>
    <col min="12" max="16384" width="8.88671875" style="1"/>
  </cols>
  <sheetData>
    <row r="1" spans="1:15" ht="14.4" customHeight="1" x14ac:dyDescent="0.45">
      <c r="A1" s="64">
        <v>2020</v>
      </c>
      <c r="D1" s="13" t="s">
        <v>300</v>
      </c>
      <c r="I1" s="13" t="s">
        <v>301</v>
      </c>
    </row>
    <row r="2" spans="1:15" s="2" customFormat="1" ht="31.2" x14ac:dyDescent="0.3">
      <c r="A2" s="13"/>
      <c r="B2" s="13"/>
      <c r="C2" s="15" t="s">
        <v>21</v>
      </c>
      <c r="D2" s="15" t="s">
        <v>303</v>
      </c>
      <c r="E2" s="15" t="s">
        <v>304</v>
      </c>
      <c r="F2" s="15" t="s">
        <v>25</v>
      </c>
      <c r="G2" s="15" t="s">
        <v>6</v>
      </c>
      <c r="H2" s="65" t="s">
        <v>2</v>
      </c>
      <c r="I2" s="66" t="s">
        <v>21</v>
      </c>
      <c r="J2" s="67" t="s">
        <v>303</v>
      </c>
      <c r="K2" s="67" t="s">
        <v>304</v>
      </c>
      <c r="L2" s="66" t="s">
        <v>25</v>
      </c>
      <c r="M2" s="66" t="s">
        <v>6</v>
      </c>
      <c r="N2" s="68" t="s">
        <v>2</v>
      </c>
      <c r="O2" s="69" t="s">
        <v>302</v>
      </c>
    </row>
    <row r="3" spans="1:15" ht="14.4" customHeight="1" x14ac:dyDescent="0.3">
      <c r="A3" s="13" t="s">
        <v>329</v>
      </c>
      <c r="B3" s="13" t="s">
        <v>18</v>
      </c>
      <c r="C3" s="70"/>
      <c r="D3" s="70"/>
      <c r="E3" s="70"/>
      <c r="F3" s="70"/>
      <c r="G3" s="15">
        <v>3654</v>
      </c>
      <c r="H3" s="71">
        <f t="shared" ref="H3:H15" si="0">SUM(C3:G3)</f>
        <v>3654</v>
      </c>
      <c r="I3" s="72"/>
      <c r="J3" s="72"/>
      <c r="K3" s="72"/>
      <c r="L3" s="72"/>
      <c r="M3" s="17">
        <v>89621</v>
      </c>
      <c r="N3" s="19">
        <f t="shared" ref="N3:N15" si="1">SUM(I3:M3)</f>
        <v>89621</v>
      </c>
      <c r="O3" s="13">
        <f t="shared" ref="O3:O15" si="2">N3-H3</f>
        <v>85967</v>
      </c>
    </row>
    <row r="4" spans="1:15" s="2" customFormat="1" ht="14.4" customHeight="1" x14ac:dyDescent="0.3">
      <c r="A4" s="13" t="s">
        <v>3</v>
      </c>
      <c r="B4" s="13" t="s">
        <v>18</v>
      </c>
      <c r="C4" s="15">
        <v>145870</v>
      </c>
      <c r="D4" s="15">
        <v>0</v>
      </c>
      <c r="E4" s="15">
        <v>1411</v>
      </c>
      <c r="F4" s="15">
        <v>28</v>
      </c>
      <c r="G4" s="15">
        <v>3976</v>
      </c>
      <c r="H4" s="71">
        <f t="shared" si="0"/>
        <v>151285</v>
      </c>
      <c r="I4" s="17">
        <v>145501</v>
      </c>
      <c r="J4" s="17">
        <v>0</v>
      </c>
      <c r="K4" s="17">
        <v>413</v>
      </c>
      <c r="L4" s="17">
        <v>0</v>
      </c>
      <c r="M4" s="72"/>
      <c r="N4" s="19">
        <f t="shared" si="1"/>
        <v>145914</v>
      </c>
      <c r="O4" s="13">
        <f t="shared" si="2"/>
        <v>-5371</v>
      </c>
    </row>
    <row r="5" spans="1:15" s="2" customFormat="1" ht="15.6" x14ac:dyDescent="0.3">
      <c r="A5" s="13" t="s">
        <v>19</v>
      </c>
      <c r="B5" s="13" t="s">
        <v>18</v>
      </c>
      <c r="C5" s="15">
        <v>42394</v>
      </c>
      <c r="D5" s="15">
        <v>0</v>
      </c>
      <c r="E5" s="15">
        <v>704</v>
      </c>
      <c r="F5" s="15">
        <v>25</v>
      </c>
      <c r="G5" s="15">
        <v>3861</v>
      </c>
      <c r="H5" s="71">
        <f t="shared" si="0"/>
        <v>46984</v>
      </c>
      <c r="I5" s="17">
        <v>42272</v>
      </c>
      <c r="J5" s="17">
        <v>0</v>
      </c>
      <c r="K5" s="17">
        <v>1374</v>
      </c>
      <c r="L5" s="17">
        <v>68</v>
      </c>
      <c r="M5" s="72"/>
      <c r="N5" s="19">
        <f t="shared" si="1"/>
        <v>43714</v>
      </c>
      <c r="O5" s="13">
        <f t="shared" si="2"/>
        <v>-3270</v>
      </c>
    </row>
    <row r="6" spans="1:15" s="2" customFormat="1" ht="15.6" x14ac:dyDescent="0.3">
      <c r="A6" s="13" t="s">
        <v>8</v>
      </c>
      <c r="B6" s="13" t="s">
        <v>18</v>
      </c>
      <c r="C6" s="15">
        <v>96477</v>
      </c>
      <c r="D6" s="15">
        <v>1</v>
      </c>
      <c r="E6" s="15">
        <v>2271</v>
      </c>
      <c r="F6" s="15">
        <v>145</v>
      </c>
      <c r="G6" s="15">
        <v>1047</v>
      </c>
      <c r="H6" s="71">
        <f t="shared" si="0"/>
        <v>99941</v>
      </c>
      <c r="I6" s="17">
        <v>96477</v>
      </c>
      <c r="J6" s="17">
        <v>0</v>
      </c>
      <c r="K6" s="17">
        <v>574</v>
      </c>
      <c r="L6" s="17">
        <v>119</v>
      </c>
      <c r="M6" s="72"/>
      <c r="N6" s="19">
        <f t="shared" si="1"/>
        <v>97170</v>
      </c>
      <c r="O6" s="13">
        <f t="shared" si="2"/>
        <v>-2771</v>
      </c>
    </row>
    <row r="7" spans="1:15" s="2" customFormat="1" ht="15.6" x14ac:dyDescent="0.3">
      <c r="A7" s="13" t="s">
        <v>9</v>
      </c>
      <c r="B7" s="13" t="s">
        <v>18</v>
      </c>
      <c r="C7" s="15">
        <v>151392</v>
      </c>
      <c r="D7" s="15">
        <v>425</v>
      </c>
      <c r="E7" s="15">
        <v>2547</v>
      </c>
      <c r="F7" s="15">
        <v>103</v>
      </c>
      <c r="G7" s="15">
        <v>6630</v>
      </c>
      <c r="H7" s="71">
        <f t="shared" si="0"/>
        <v>161097</v>
      </c>
      <c r="I7" s="17">
        <v>151448</v>
      </c>
      <c r="J7" s="17">
        <v>444</v>
      </c>
      <c r="K7" s="17">
        <v>2818</v>
      </c>
      <c r="L7" s="17">
        <v>228</v>
      </c>
      <c r="M7" s="72"/>
      <c r="N7" s="19">
        <f t="shared" si="1"/>
        <v>154938</v>
      </c>
      <c r="O7" s="13">
        <f t="shared" si="2"/>
        <v>-6159</v>
      </c>
    </row>
    <row r="8" spans="1:15" s="2" customFormat="1" ht="15.6" x14ac:dyDescent="0.3">
      <c r="A8" s="13" t="s">
        <v>10</v>
      </c>
      <c r="B8" s="13" t="s">
        <v>18</v>
      </c>
      <c r="C8" s="15">
        <v>133875</v>
      </c>
      <c r="D8" s="15">
        <v>0</v>
      </c>
      <c r="E8" s="15">
        <v>1296</v>
      </c>
      <c r="F8" s="15">
        <v>45</v>
      </c>
      <c r="G8" s="15">
        <v>3799</v>
      </c>
      <c r="H8" s="71">
        <f t="shared" si="0"/>
        <v>139015</v>
      </c>
      <c r="I8" s="17">
        <v>133875</v>
      </c>
      <c r="J8" s="17">
        <v>0</v>
      </c>
      <c r="K8" s="17">
        <v>603</v>
      </c>
      <c r="L8" s="17">
        <v>27</v>
      </c>
      <c r="M8" s="72"/>
      <c r="N8" s="19">
        <f t="shared" si="1"/>
        <v>134505</v>
      </c>
      <c r="O8" s="13">
        <f t="shared" si="2"/>
        <v>-4510</v>
      </c>
    </row>
    <row r="9" spans="1:15" s="2" customFormat="1" ht="15.6" x14ac:dyDescent="0.3">
      <c r="A9" s="13" t="s">
        <v>11</v>
      </c>
      <c r="B9" s="13" t="s">
        <v>18</v>
      </c>
      <c r="C9" s="15">
        <v>69719</v>
      </c>
      <c r="D9" s="15">
        <v>682</v>
      </c>
      <c r="E9" s="15">
        <v>1422</v>
      </c>
      <c r="F9" s="15">
        <v>76</v>
      </c>
      <c r="G9" s="15">
        <v>3217</v>
      </c>
      <c r="H9" s="71">
        <f t="shared" si="0"/>
        <v>75116</v>
      </c>
      <c r="I9" s="17">
        <v>69902</v>
      </c>
      <c r="J9" s="17">
        <v>682</v>
      </c>
      <c r="K9" s="17">
        <v>2173</v>
      </c>
      <c r="L9" s="17">
        <v>80</v>
      </c>
      <c r="M9" s="72"/>
      <c r="N9" s="19">
        <f t="shared" si="1"/>
        <v>72837</v>
      </c>
      <c r="O9" s="13">
        <f t="shared" si="2"/>
        <v>-2279</v>
      </c>
    </row>
    <row r="10" spans="1:15" s="2" customFormat="1" ht="15.6" x14ac:dyDescent="0.3">
      <c r="A10" s="13" t="s">
        <v>12</v>
      </c>
      <c r="B10" s="13" t="s">
        <v>18</v>
      </c>
      <c r="C10" s="15">
        <v>9292</v>
      </c>
      <c r="D10" s="15">
        <v>3059</v>
      </c>
      <c r="E10" s="15">
        <v>4133</v>
      </c>
      <c r="F10" s="15">
        <v>45</v>
      </c>
      <c r="G10" s="15">
        <v>6554</v>
      </c>
      <c r="H10" s="71">
        <f t="shared" si="0"/>
        <v>23083</v>
      </c>
      <c r="I10" s="17">
        <v>9301</v>
      </c>
      <c r="J10" s="17">
        <v>3062</v>
      </c>
      <c r="K10" s="17">
        <v>2713</v>
      </c>
      <c r="L10" s="17">
        <v>174</v>
      </c>
      <c r="M10" s="72"/>
      <c r="N10" s="19">
        <f t="shared" si="1"/>
        <v>15250</v>
      </c>
      <c r="O10" s="13">
        <f t="shared" si="2"/>
        <v>-7833</v>
      </c>
    </row>
    <row r="11" spans="1:15" s="2" customFormat="1" ht="15.6" x14ac:dyDescent="0.3">
      <c r="A11" s="13" t="s">
        <v>13</v>
      </c>
      <c r="B11" s="13" t="s">
        <v>18</v>
      </c>
      <c r="C11" s="15">
        <v>115794</v>
      </c>
      <c r="D11" s="15">
        <v>3179</v>
      </c>
      <c r="E11" s="15">
        <v>3022</v>
      </c>
      <c r="F11" s="15">
        <v>148</v>
      </c>
      <c r="G11" s="15">
        <v>16444</v>
      </c>
      <c r="H11" s="71">
        <f t="shared" si="0"/>
        <v>138587</v>
      </c>
      <c r="I11" s="17">
        <v>117226</v>
      </c>
      <c r="J11" s="17">
        <v>3200</v>
      </c>
      <c r="K11" s="17">
        <v>5769</v>
      </c>
      <c r="L11" s="17">
        <v>323</v>
      </c>
      <c r="M11" s="72"/>
      <c r="N11" s="19">
        <f t="shared" si="1"/>
        <v>126518</v>
      </c>
      <c r="O11" s="13">
        <f t="shared" si="2"/>
        <v>-12069</v>
      </c>
    </row>
    <row r="12" spans="1:15" s="2" customFormat="1" ht="15.6" x14ac:dyDescent="0.3">
      <c r="A12" s="13" t="s">
        <v>14</v>
      </c>
      <c r="B12" s="13" t="s">
        <v>18</v>
      </c>
      <c r="C12" s="15">
        <v>257790</v>
      </c>
      <c r="D12" s="15">
        <v>211</v>
      </c>
      <c r="E12" s="15">
        <v>2886</v>
      </c>
      <c r="F12" s="15">
        <v>87</v>
      </c>
      <c r="G12" s="15">
        <v>2120</v>
      </c>
      <c r="H12" s="71">
        <f t="shared" si="0"/>
        <v>263094</v>
      </c>
      <c r="I12" s="17">
        <v>257081</v>
      </c>
      <c r="J12" s="17">
        <v>192</v>
      </c>
      <c r="K12" s="17">
        <v>2012</v>
      </c>
      <c r="L12" s="17">
        <v>0</v>
      </c>
      <c r="M12" s="72"/>
      <c r="N12" s="19">
        <f t="shared" si="1"/>
        <v>259285</v>
      </c>
      <c r="O12" s="13">
        <f t="shared" si="2"/>
        <v>-3809</v>
      </c>
    </row>
    <row r="13" spans="1:15" s="2" customFormat="1" ht="15.6" x14ac:dyDescent="0.3">
      <c r="A13" s="13" t="s">
        <v>15</v>
      </c>
      <c r="B13" s="13" t="s">
        <v>18</v>
      </c>
      <c r="C13" s="15">
        <v>75337</v>
      </c>
      <c r="D13" s="15">
        <v>66</v>
      </c>
      <c r="E13" s="15">
        <v>2423</v>
      </c>
      <c r="F13" s="15">
        <v>26</v>
      </c>
      <c r="G13" s="15">
        <v>9404</v>
      </c>
      <c r="H13" s="71">
        <f t="shared" si="0"/>
        <v>87256</v>
      </c>
      <c r="I13" s="17">
        <v>75337</v>
      </c>
      <c r="J13" s="17">
        <v>66</v>
      </c>
      <c r="K13" s="17">
        <v>715</v>
      </c>
      <c r="L13" s="17">
        <v>0</v>
      </c>
      <c r="M13" s="72"/>
      <c r="N13" s="19">
        <f t="shared" si="1"/>
        <v>76118</v>
      </c>
      <c r="O13" s="13">
        <f t="shared" si="2"/>
        <v>-11138</v>
      </c>
    </row>
    <row r="14" spans="1:15" s="2" customFormat="1" ht="15.6" x14ac:dyDescent="0.3">
      <c r="A14" s="13" t="s">
        <v>16</v>
      </c>
      <c r="B14" s="13" t="s">
        <v>18</v>
      </c>
      <c r="C14" s="15">
        <v>69813</v>
      </c>
      <c r="D14" s="15">
        <v>0</v>
      </c>
      <c r="E14" s="15">
        <v>968</v>
      </c>
      <c r="F14" s="15">
        <v>128</v>
      </c>
      <c r="G14" s="15">
        <v>3321</v>
      </c>
      <c r="H14" s="71">
        <f t="shared" si="0"/>
        <v>74230</v>
      </c>
      <c r="I14" s="17">
        <v>69701</v>
      </c>
      <c r="J14" s="17">
        <v>0</v>
      </c>
      <c r="K14" s="17">
        <v>4224</v>
      </c>
      <c r="L14" s="17">
        <v>195</v>
      </c>
      <c r="M14" s="72"/>
      <c r="N14" s="19">
        <f t="shared" si="1"/>
        <v>74120</v>
      </c>
      <c r="O14" s="13">
        <f t="shared" si="2"/>
        <v>-110</v>
      </c>
    </row>
    <row r="15" spans="1:15" s="2" customFormat="1" ht="15.6" x14ac:dyDescent="0.3">
      <c r="A15" s="13" t="s">
        <v>17</v>
      </c>
      <c r="B15" s="13" t="s">
        <v>18</v>
      </c>
      <c r="C15" s="15">
        <v>172055</v>
      </c>
      <c r="D15" s="15">
        <v>2486</v>
      </c>
      <c r="E15" s="15">
        <v>3952</v>
      </c>
      <c r="F15" s="15">
        <v>309</v>
      </c>
      <c r="G15" s="15">
        <v>25594</v>
      </c>
      <c r="H15" s="71">
        <f t="shared" si="0"/>
        <v>204396</v>
      </c>
      <c r="I15" s="17">
        <v>170614</v>
      </c>
      <c r="J15" s="17">
        <v>2462</v>
      </c>
      <c r="K15" s="17">
        <v>3613</v>
      </c>
      <c r="L15" s="17">
        <v>392</v>
      </c>
      <c r="M15" s="72"/>
      <c r="N15" s="19">
        <f t="shared" si="1"/>
        <v>177081</v>
      </c>
      <c r="O15" s="13">
        <f t="shared" si="2"/>
        <v>-27315</v>
      </c>
    </row>
    <row r="16" spans="1:15" x14ac:dyDescent="0.3">
      <c r="C16" s="73"/>
      <c r="G16" s="73"/>
      <c r="I16" s="73"/>
      <c r="L16" s="73"/>
      <c r="M16" s="73"/>
    </row>
    <row r="17" spans="1:15" s="2" customFormat="1" ht="15.6" x14ac:dyDescent="0.3">
      <c r="A17" s="13" t="s">
        <v>330</v>
      </c>
      <c r="B17" s="13" t="s">
        <v>18</v>
      </c>
      <c r="C17" s="15">
        <f t="shared" ref="C17:H17" si="3">SUM(C3:C15)</f>
        <v>1339808</v>
      </c>
      <c r="D17" s="15">
        <f t="shared" si="3"/>
        <v>10109</v>
      </c>
      <c r="E17" s="15">
        <f t="shared" si="3"/>
        <v>27035</v>
      </c>
      <c r="F17" s="15">
        <f t="shared" si="3"/>
        <v>1165</v>
      </c>
      <c r="G17" s="15">
        <f t="shared" si="3"/>
        <v>89621</v>
      </c>
      <c r="H17" s="71">
        <f t="shared" si="3"/>
        <v>1467738</v>
      </c>
      <c r="I17" s="17">
        <f>SUM(I4:I15)</f>
        <v>1338735</v>
      </c>
      <c r="J17" s="17">
        <f>SUM(J4:J15)</f>
        <v>10108</v>
      </c>
      <c r="K17" s="17">
        <f>SUM(K4:K15)</f>
        <v>27001</v>
      </c>
      <c r="L17" s="17">
        <f>SUM(L4:L15)</f>
        <v>1606</v>
      </c>
      <c r="M17" s="17">
        <f>SUM(M3:M15)</f>
        <v>89621</v>
      </c>
      <c r="N17" s="19">
        <f>SUM(N3:N15)</f>
        <v>1467071</v>
      </c>
      <c r="O17" s="13">
        <f>SUM(O3:O15)</f>
        <v>-667</v>
      </c>
    </row>
    <row r="18" spans="1:15" x14ac:dyDescent="0.3">
      <c r="A18" s="2" t="s">
        <v>331</v>
      </c>
      <c r="B18" s="2"/>
      <c r="C18" s="74">
        <f>C17/H17</f>
        <v>0.9128386673915917</v>
      </c>
      <c r="D18" s="74">
        <f>D17/H17</f>
        <v>6.8874690169498914E-3</v>
      </c>
      <c r="E18" s="74">
        <f>E17/H17</f>
        <v>1.8419499937999833E-2</v>
      </c>
      <c r="F18" s="74">
        <f>F17/H17</f>
        <v>7.9373839200184233E-4</v>
      </c>
      <c r="G18" s="74">
        <f>G17/H17</f>
        <v>6.1060625261456745E-2</v>
      </c>
      <c r="H18" s="74">
        <f>H17/H17</f>
        <v>1</v>
      </c>
      <c r="I18" s="74">
        <f>I17/N17</f>
        <v>0.91252229783016636</v>
      </c>
      <c r="J18" s="74">
        <f>J17/N17</f>
        <v>6.8899187564882679E-3</v>
      </c>
      <c r="K18" s="74">
        <f>K17/N17</f>
        <v>1.8404698886420628E-2</v>
      </c>
      <c r="L18" s="74">
        <f>L17/N17</f>
        <v>1.0946982116066639E-3</v>
      </c>
      <c r="M18" s="74">
        <f>M17/N17</f>
        <v>6.1088386315318072E-2</v>
      </c>
      <c r="N18" s="74">
        <f>N17/N17</f>
        <v>1</v>
      </c>
      <c r="O18" s="74"/>
    </row>
    <row r="22" spans="1:15" x14ac:dyDescent="0.3">
      <c r="A22" s="2" t="s">
        <v>20</v>
      </c>
    </row>
    <row r="23" spans="1:15" x14ac:dyDescent="0.3">
      <c r="A23" s="2" t="s">
        <v>24</v>
      </c>
    </row>
    <row r="24" spans="1:15" x14ac:dyDescent="0.3">
      <c r="A24" s="2" t="s">
        <v>332</v>
      </c>
    </row>
    <row r="25" spans="1:15" x14ac:dyDescent="0.3">
      <c r="A25" s="2" t="s">
        <v>333</v>
      </c>
    </row>
    <row r="26" spans="1:15" x14ac:dyDescent="0.3">
      <c r="A26" s="2" t="s">
        <v>334</v>
      </c>
    </row>
    <row r="27" spans="1:15" x14ac:dyDescent="0.3">
      <c r="A27" s="2" t="s">
        <v>335</v>
      </c>
    </row>
    <row r="28" spans="1:15" x14ac:dyDescent="0.3">
      <c r="A28" s="2" t="s">
        <v>336</v>
      </c>
    </row>
    <row r="30" spans="1:15" x14ac:dyDescent="0.3">
      <c r="A30" s="75" t="s">
        <v>337</v>
      </c>
      <c r="B30" s="76"/>
      <c r="C30" s="76"/>
      <c r="D30" s="76"/>
      <c r="E30" s="76"/>
      <c r="F30" s="76"/>
      <c r="G30" s="76"/>
      <c r="H30" s="76"/>
      <c r="I30" s="76"/>
      <c r="J30" s="76"/>
      <c r="K30" s="76"/>
    </row>
    <row r="31" spans="1:15" x14ac:dyDescent="0.3">
      <c r="A31" s="2" t="s">
        <v>338</v>
      </c>
    </row>
  </sheetData>
  <pageMargins left="0.7" right="0.7" top="0.75" bottom="0.75" header="0.3" footer="0.3"/>
  <pageSetup paperSize="9" scale="9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52DB5EA27AB74CA9FFC16CB7CCE43D" ma:contentTypeVersion="12" ma:contentTypeDescription="Create a new document." ma:contentTypeScope="" ma:versionID="1b4b5cd8316a490dfc87371c6ca6ec13">
  <xsd:schema xmlns:xsd="http://www.w3.org/2001/XMLSchema" xmlns:xs="http://www.w3.org/2001/XMLSchema" xmlns:p="http://schemas.microsoft.com/office/2006/metadata/properties" xmlns:ns2="3b2beb6e-f35c-469a-91e7-45d03655a8dd" xmlns:ns3="8a938ad1-8e81-45d7-9074-10b9479baec8" targetNamespace="http://schemas.microsoft.com/office/2006/metadata/properties" ma:root="true" ma:fieldsID="d7d4b490d61d87bcf0c0f0d553449048" ns2:_="" ns3:_="">
    <xsd:import namespace="3b2beb6e-f35c-469a-91e7-45d03655a8dd"/>
    <xsd:import namespace="8a938ad1-8e81-45d7-9074-10b9479bae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2beb6e-f35c-469a-91e7-45d03655a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938ad1-8e81-45d7-9074-10b9479baec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A08CE6-CD24-4533-8FB3-BEB62847243B}">
  <ds:schemaRefs>
    <ds:schemaRef ds:uri="http://schemas.microsoft.com/sharepoint/v3/contenttype/forms"/>
  </ds:schemaRefs>
</ds:datastoreItem>
</file>

<file path=customXml/itemProps2.xml><?xml version="1.0" encoding="utf-8"?>
<ds:datastoreItem xmlns:ds="http://schemas.openxmlformats.org/officeDocument/2006/customXml" ds:itemID="{801B9A4B-8420-4C54-A485-55F53A636899}">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c8210509-a611-4a5b-9550-698b63efb7b0"/>
    <ds:schemaRef ds:uri="http://www.w3.org/XML/1998/namespace"/>
    <ds:schemaRef ds:uri="http://purl.org/dc/dcmitype/"/>
    <ds:schemaRef ds:uri="91658101-7241-4ea0-916c-234bfffb949a"/>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F1D485D-CD6C-49DA-9D94-07D9CA099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2beb6e-f35c-469a-91e7-45d03655a8dd"/>
    <ds:schemaRef ds:uri="8a938ad1-8e81-45d7-9074-10b9479ba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Bronnen</vt:lpstr>
      <vt:lpstr>Basisbibliotheken</vt:lpstr>
      <vt:lpstr>Provincies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van Spaandonk</dc:creator>
  <cp:lastModifiedBy>Sharon van de Hoek</cp:lastModifiedBy>
  <cp:lastPrinted>2019-04-11T07:05:49Z</cp:lastPrinted>
  <dcterms:created xsi:type="dcterms:W3CDTF">2018-04-30T08:59:54Z</dcterms:created>
  <dcterms:modified xsi:type="dcterms:W3CDTF">2021-07-08T09:46:00Z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0x0101007952DB5EA27AB74CA9FFC16CB7CCE43D</vt:lpwstr>
  </property>
</Properties>
</file>